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65521" windowWidth="8610" windowHeight="9720" activeTab="5"/>
  </bookViews>
  <sheets>
    <sheet name="Sumář" sheetId="1" r:id="rId1"/>
    <sheet name="PO Olomouckého kraje" sheetId="2" r:id="rId2"/>
    <sheet name="PO zřizované obcemi" sheetId="3" r:id="rId3"/>
    <sheet name="Neziskové organizace" sheetId="4" r:id="rId4"/>
    <sheet name="Obce" sheetId="5" r:id="rId5"/>
    <sheet name="Zdravotnická zařízení" sheetId="6" r:id="rId6"/>
  </sheets>
  <definedNames>
    <definedName name="_xlnm._FilterDatabase" localSheetId="3" hidden="1">'Neziskové organizace'!$A$4:$I$156</definedName>
    <definedName name="_xlnm._FilterDatabase" localSheetId="1" hidden="1">'PO Olomouckého kraje'!$A$4:$I$57</definedName>
    <definedName name="_xlnm._FilterDatabase" localSheetId="2" hidden="1">'PO zřizované obcemi'!$A$4:$I$31</definedName>
    <definedName name="_xlnm.Print_Titles" localSheetId="3">'Neziskové organizace'!$4:$4</definedName>
    <definedName name="_xlnm.Print_Titles" localSheetId="1">'PO Olomouckého kraje'!$4:$4</definedName>
    <definedName name="_xlnm.Print_Area" localSheetId="4">'Obce'!$A$1:$I$14</definedName>
    <definedName name="_xlnm.Print_Area" localSheetId="2">'PO zřizované obcemi'!$A$1:$I$31</definedName>
  </definedNames>
  <calcPr fullCalcOnLoad="1"/>
</workbook>
</file>

<file path=xl/sharedStrings.xml><?xml version="1.0" encoding="utf-8"?>
<sst xmlns="http://schemas.openxmlformats.org/spreadsheetml/2006/main" count="931" uniqueCount="361">
  <si>
    <t>Název organizace</t>
  </si>
  <si>
    <t>Název služby</t>
  </si>
  <si>
    <t>Druh služby - název</t>
  </si>
  <si>
    <t>domovy se zvláštním režimem</t>
  </si>
  <si>
    <t>domovy pro seniory</t>
  </si>
  <si>
    <t>domovy pro osoby se zdravotním postižením</t>
  </si>
  <si>
    <t>chráněné bydlení</t>
  </si>
  <si>
    <t>denní stacionáře</t>
  </si>
  <si>
    <t>týdenní stacionáře</t>
  </si>
  <si>
    <t>Nové Zámky</t>
  </si>
  <si>
    <t>Domov pro seniory</t>
  </si>
  <si>
    <t>Domov pro seniory Libina</t>
  </si>
  <si>
    <t>Penzion pro důchodce Loštice</t>
  </si>
  <si>
    <t>pečovatelská služba</t>
  </si>
  <si>
    <t>Centrum denních služeb</t>
  </si>
  <si>
    <t>centra denních služeb</t>
  </si>
  <si>
    <t>Chráněné bydlení</t>
  </si>
  <si>
    <t>Pečovatelská služba</t>
  </si>
  <si>
    <t>Domov důchodců Červenka, příspěvková organizace</t>
  </si>
  <si>
    <t>krizová pomoc</t>
  </si>
  <si>
    <t>telefonická krizová pomoc</t>
  </si>
  <si>
    <t>sociálně aktivizační služby pro rodiny s dětmi</t>
  </si>
  <si>
    <t>nízkoprahová zařízení pro děti a mládež</t>
  </si>
  <si>
    <t>Poradenské centrum sociálních služeb Olomouckého kraje</t>
  </si>
  <si>
    <t>Denní stacionář</t>
  </si>
  <si>
    <t>Domov důchodců Jesenec, příspěvková organizace</t>
  </si>
  <si>
    <t>Celkem</t>
  </si>
  <si>
    <t>Sociální služby města Přerova</t>
  </si>
  <si>
    <t>Domov důchodců</t>
  </si>
  <si>
    <t>Ošetřovatelský domov</t>
  </si>
  <si>
    <t>Českomoravská provincie Kongregace sester premonstrátek</t>
  </si>
  <si>
    <t>Domov sv. Norberta</t>
  </si>
  <si>
    <t>Diakonie ČCE - středisko v Sobotíně</t>
  </si>
  <si>
    <t>Domov odpočinku ve stáří Diakonie ČCE v Sobotíně</t>
  </si>
  <si>
    <t>Domov se zvláštním režimem pro osoby s demencí v Diakonii ČCE - středisko v Sobotíně</t>
  </si>
  <si>
    <t>Pečovatelská služba poskytovaná Diakonií ČCE - středisko v Sobotíně</t>
  </si>
  <si>
    <t>odlehčovací služby</t>
  </si>
  <si>
    <t>Charita Zábřeh</t>
  </si>
  <si>
    <t>sociál.aktiviz.sl.pro seniory a osoby se zdra.post</t>
  </si>
  <si>
    <t>osobní asistence</t>
  </si>
  <si>
    <t>sociální rehabilitace</t>
  </si>
  <si>
    <t>Charita Prostějov</t>
  </si>
  <si>
    <t>Charita Olomouc</t>
  </si>
  <si>
    <t>Dům sv. Vincence</t>
  </si>
  <si>
    <t>noclehárny</t>
  </si>
  <si>
    <t>Oblastní charita Přerov</t>
  </si>
  <si>
    <t>Charita Hranice</t>
  </si>
  <si>
    <t>Denní centrum Archa</t>
  </si>
  <si>
    <t>Charita Šternberk</t>
  </si>
  <si>
    <t>Denní pobyt Rozkvět</t>
  </si>
  <si>
    <t>Charitní pečovatelská služba</t>
  </si>
  <si>
    <t>Charita Konice</t>
  </si>
  <si>
    <t>Dům pokojného stáří Bohuslavice</t>
  </si>
  <si>
    <t>Charitní pečovatelská služba Konice</t>
  </si>
  <si>
    <t>Charita Šumperk</t>
  </si>
  <si>
    <t>kontaktní centra</t>
  </si>
  <si>
    <t>Charita Javorník</t>
  </si>
  <si>
    <t>Denní stacionář Šimon</t>
  </si>
  <si>
    <t>Charita Kojetín</t>
  </si>
  <si>
    <t>Dětský klíč Šumperk, o.p.s.</t>
  </si>
  <si>
    <t>terénní programy</t>
  </si>
  <si>
    <t>PONTIS Šumperk o.p.s.</t>
  </si>
  <si>
    <t>TyfloCentrum Olomouc, o. p. s.</t>
  </si>
  <si>
    <t>Armáda spásy v České republice</t>
  </si>
  <si>
    <t>Poskytování služeb osobní asistence</t>
  </si>
  <si>
    <t>Sdružení Podané ruce, o.s.</t>
  </si>
  <si>
    <t>Kontaktní centrum v Olomouci</t>
  </si>
  <si>
    <t>Práce s klienty v konfliktu se zákonem</t>
  </si>
  <si>
    <t>Terénní programy Olomouc</t>
  </si>
  <si>
    <t>Institut Krista Velekněze</t>
  </si>
  <si>
    <t>Dům S.M. Stanislavy Ernstové</t>
  </si>
  <si>
    <t>Dětské centrum 1990</t>
  </si>
  <si>
    <t>Pro Vás</t>
  </si>
  <si>
    <t>Dětský svět Zábřeh</t>
  </si>
  <si>
    <t>Občanské sdružení na pomoc zdravotně postiženým LIPKA</t>
  </si>
  <si>
    <t>P-centrum</t>
  </si>
  <si>
    <t>Spolek Trend vozíčkářů Olomouc</t>
  </si>
  <si>
    <t>NEKUK? (Nevíš kudy kam? - odborné poradenství a půjčovna kompenzačních pomůcek v Trendu vozíčkářů)</t>
  </si>
  <si>
    <t>SPOLU Olomouc</t>
  </si>
  <si>
    <t>Aktivizační a rozvojové programy</t>
  </si>
  <si>
    <t>Stacionář Jasněnka</t>
  </si>
  <si>
    <t>Oblastní unie neslyšících Olomouc</t>
  </si>
  <si>
    <t>Tlumočnické služby pro osoby se sluchovým postižením</t>
  </si>
  <si>
    <t>tlumočnické služby</t>
  </si>
  <si>
    <t>Občanská poradna</t>
  </si>
  <si>
    <t>OBČANSKÉ SDRUŽENÍ ESTER</t>
  </si>
  <si>
    <t>Nocležna pro bezdomovce - muže - ELIM Hranice</t>
  </si>
  <si>
    <t>ECCE HOMO ŠTERNBERK</t>
  </si>
  <si>
    <t>Jitro - sdružení rodičů a přátel postižených dětí</t>
  </si>
  <si>
    <t>Občanské sdružení sociální pomoci Prostějov</t>
  </si>
  <si>
    <t>Centrum sociálních služeb Prostějov</t>
  </si>
  <si>
    <t>Domov důchodců Prostějov</t>
  </si>
  <si>
    <t>Domov důchodců Libina</t>
  </si>
  <si>
    <t>Domov důchodců Štíty</t>
  </si>
  <si>
    <t>Domov důchodců Šumperk</t>
  </si>
  <si>
    <t>Ústav sociální péče pro mládež Jeseník</t>
  </si>
  <si>
    <t>Domov důchodců Kobylá nad Vidnavkou</t>
  </si>
  <si>
    <t>Domov důchodců Hrubá Voda</t>
  </si>
  <si>
    <t>Domov důchodců Červenka</t>
  </si>
  <si>
    <t>Středisko sociální prevence Olomouc</t>
  </si>
  <si>
    <t>Sociální služby Prostějov</t>
  </si>
  <si>
    <t>Domov důchodců Jesenec</t>
  </si>
  <si>
    <t>Středisko pečovatelské služby Jeseník</t>
  </si>
  <si>
    <t>v Kč</t>
  </si>
  <si>
    <t>Rozdělení dotace poskytovatelům sociálních služeb</t>
  </si>
  <si>
    <t>Sociální služby Lipník nad Bečvou</t>
  </si>
  <si>
    <t>Domov pro seniory Soběsuky</t>
  </si>
  <si>
    <t>Sociální služby Šternberk</t>
  </si>
  <si>
    <t>Organizace</t>
  </si>
  <si>
    <t>Příspěvkové organizace Olomouckého kraje</t>
  </si>
  <si>
    <t>Příspěvkové organizace zřizované obcemi</t>
  </si>
  <si>
    <t>Dotace celkem</t>
  </si>
  <si>
    <t>Dům sv. Josefa</t>
  </si>
  <si>
    <t>Osobní asistence</t>
  </si>
  <si>
    <t>Domov penzion pro důchodce</t>
  </si>
  <si>
    <t>Obce Olomouckého kraje</t>
  </si>
  <si>
    <t>Zdravotnická zařízení</t>
  </si>
  <si>
    <t>Interna Zábřeh</t>
  </si>
  <si>
    <t>Odborný léčebný ústav Paseka</t>
  </si>
  <si>
    <t>sociální služby poskytované ve zdravotnických zařízeních ústavní péče</t>
  </si>
  <si>
    <t xml:space="preserve">Domov pro seniory Radkova Lhota </t>
  </si>
  <si>
    <t>Domov pro seniory Radkova Lhota</t>
  </si>
  <si>
    <t xml:space="preserve">Domov Větrný mlýn Skalička  </t>
  </si>
  <si>
    <t>Domov se zvláštním režimem Libina</t>
  </si>
  <si>
    <t>Sociální služby Šumperk</t>
  </si>
  <si>
    <t>Sociální služby - chráněné bydlení</t>
  </si>
  <si>
    <t>Sociální služby - pečovatelská služba</t>
  </si>
  <si>
    <t>Sociální služby pro seniory Olomouc</t>
  </si>
  <si>
    <t xml:space="preserve">Vincentinum - poskytovatel sociálních služeb Šternberk </t>
  </si>
  <si>
    <t>Krizová pomoc</t>
  </si>
  <si>
    <t>Odborné sociální poradenství, speciálně - pedagogické poradenství</t>
  </si>
  <si>
    <t>Domov pro seniory Ludmírov</t>
  </si>
  <si>
    <t>Domov seniorů Hranice</t>
  </si>
  <si>
    <t>Domov pro seniory a pečovatelská služba Mohelnice</t>
  </si>
  <si>
    <t>Poradenské a vzdělávací středisko pro seniory a osoby se zdravotním postižením</t>
  </si>
  <si>
    <t>Odlehčovací služby pro seniory s demencí poskytované v Diakonii ČCE - středisko v Sobotíně</t>
  </si>
  <si>
    <t>sociál.aktiviz.sl.pro seniory a osoby se zdra.postižením</t>
  </si>
  <si>
    <t xml:space="preserve">Komunitní centrum </t>
  </si>
  <si>
    <t>Školka</t>
  </si>
  <si>
    <t>Setkávání seniorů SPOLU</t>
  </si>
  <si>
    <t>Nízkoprahové zařízení pro děti a mládež</t>
  </si>
  <si>
    <t>Sociální poradna</t>
  </si>
  <si>
    <t>Terénní programy - Statutární město Olomouc</t>
  </si>
  <si>
    <t>Denní centrum pro dospělé Matýsek</t>
  </si>
  <si>
    <t xml:space="preserve">Krizový byt pro ženy </t>
  </si>
  <si>
    <t>Denní stacionář DC 90</t>
  </si>
  <si>
    <t>Noclehárny</t>
  </si>
  <si>
    <t>NOA nepřetržitá osobní asistence v Trendu vozíčkářů</t>
  </si>
  <si>
    <t>Chráněné bydlení o. s. ESTER</t>
  </si>
  <si>
    <t>o. s. InternetPoradna.cz</t>
  </si>
  <si>
    <t>Poradna pro osoby se zdravotním znevýhodněním</t>
  </si>
  <si>
    <t>Svaz tělesně postižených v ČR  - místní organizace Přerov</t>
  </si>
  <si>
    <t>Odborné sociální poradenství - půjčovna kompenzačních pomůcek</t>
  </si>
  <si>
    <t>Sociálně akivizační služby pro seniory a osoby se zdravotním postižením</t>
  </si>
  <si>
    <t>Svaz neslyšících a nedoslýchavých v ČR, Krajská organizace Olomouckého kraje</t>
  </si>
  <si>
    <t>Centrum sociálního poradenství - odborná poradenská činnost sluchově postiženým občanům regionu Šumperk</t>
  </si>
  <si>
    <t>Centrum sociálního poradenství - odborná poradenská činnost sluchově postiženým občanům regionu Jeseník</t>
  </si>
  <si>
    <t>Centrum sociálního poradenství - odborná poradenská činnost sluchově postiženým občanům regionu Prostějov</t>
  </si>
  <si>
    <t>Centrum sociálního poradenství - odborná poradenská činnost sluchově postiženým občanům regionu Přerov</t>
  </si>
  <si>
    <t>Aktivním začleněním k aktivnímu životu se sluchovým postižením-Šumperk</t>
  </si>
  <si>
    <t>Tlumočnické služby pro neslyšící občany Olomouckého kraje</t>
  </si>
  <si>
    <t>Domov pro seniory Kostelec na Hané</t>
  </si>
  <si>
    <t>POMADOL s. r. o.</t>
  </si>
  <si>
    <t>POMADOL s.r.o.</t>
  </si>
  <si>
    <t>Domov pro seniory Tovačov</t>
  </si>
  <si>
    <t>Domov ADAM Dřevohostice</t>
  </si>
  <si>
    <t>Domov "Na Zámku" Nezamyslice</t>
  </si>
  <si>
    <t>Obec</t>
  </si>
  <si>
    <t>Zábřeh</t>
  </si>
  <si>
    <t>Česká Ves</t>
  </si>
  <si>
    <t>Olomouc</t>
  </si>
  <si>
    <t>Domov Na zámečku Rokytnice</t>
  </si>
  <si>
    <t>Centrum pro zdravotně postižené Olomouckého kraje</t>
  </si>
  <si>
    <t>Klíč - centrum sociálních služeb, chráněné bydlení Domov</t>
  </si>
  <si>
    <t>Klíč - centrum sociálních služeb, denní stacionář Domino</t>
  </si>
  <si>
    <t>Klíč - centrum sociálních služeb, denní stacionář Slunovrat</t>
  </si>
  <si>
    <t>Klíč - centrum sociálních služeb, domov pro osoby se zdravotním postižením Petrklíč</t>
  </si>
  <si>
    <t>Klíč - centrum sociálních služeb, týdenní stacionář Petrklíč</t>
  </si>
  <si>
    <t xml:space="preserve">ÚSP pro mládež </t>
  </si>
  <si>
    <t xml:space="preserve">Linka důvěry </t>
  </si>
  <si>
    <t>Domov u rybníka Víceměřice</t>
  </si>
  <si>
    <t>Centrum sociálních služeb Kojetín</t>
  </si>
  <si>
    <t>Centrum sociálních služeb Uničov</t>
  </si>
  <si>
    <t>Pomoc osamoceným seniorům a osobám se zdravotním postižením</t>
  </si>
  <si>
    <t>Centrum sociálních služeb Armády spásy v Šumperku - noclehárna</t>
  </si>
  <si>
    <t>Kontaktní centrum Prostějov</t>
  </si>
  <si>
    <t>NZDM Prostějov</t>
  </si>
  <si>
    <t>Terénní programy Prostějovsko</t>
  </si>
  <si>
    <t>Služby osobní asistence v přerovském regionu</t>
  </si>
  <si>
    <t xml:space="preserve">Společnost pro podporu lidí s mentálním postižením v ČR, okresní organizace Šumperk </t>
  </si>
  <si>
    <t>Nízkoprahový klub METRO</t>
  </si>
  <si>
    <t>Terénní program KAPPA-HELP</t>
  </si>
  <si>
    <t>Doléčovací centrum Restart</t>
  </si>
  <si>
    <t>služby následné péče</t>
  </si>
  <si>
    <t>NZDM NITKA</t>
  </si>
  <si>
    <t>Aktivní začlenění vedoucí k integraci osob se sluchovým postižením - Prostějov</t>
  </si>
  <si>
    <t>Pečovatelská služba Města Moravský Beroun</t>
  </si>
  <si>
    <t>Terénní programy</t>
  </si>
  <si>
    <t>Vojenská nemocnice Olomouc</t>
  </si>
  <si>
    <t>Romodrom pro regiony - Olomoucký kraj</t>
  </si>
  <si>
    <t>Společenství Romů na Moravě Romano Jekhetaniben pre Morava</t>
  </si>
  <si>
    <t xml:space="preserve">Domov Rokytnice - pro seniory </t>
  </si>
  <si>
    <t>Domov Rokytnice - pro osoby se zdrav.postižením</t>
  </si>
  <si>
    <t>Domov "Na zámku", příspěvková organizace</t>
  </si>
  <si>
    <t>Domov ADAM Dřevohostice, příspěvková organizace</t>
  </si>
  <si>
    <t xml:space="preserve">Domov důchodců </t>
  </si>
  <si>
    <t>Dům pokojného stáří sv. Anny Velká Bystřice</t>
  </si>
  <si>
    <t>Nestátní neziskové a ostatní organizace</t>
  </si>
  <si>
    <t>Občanské sdružení Romodrom</t>
  </si>
  <si>
    <t>Přerov</t>
  </si>
  <si>
    <t>Šumperk</t>
  </si>
  <si>
    <t>Moravský Beroun</t>
  </si>
  <si>
    <t>Domov pro seniory Javorník</t>
  </si>
  <si>
    <t>Domov seniorů POHODA Chválkovice</t>
  </si>
  <si>
    <t>Domov Paprsek Olšany</t>
  </si>
  <si>
    <t>Nové Zámky - poskytovatel sociálních služeb</t>
  </si>
  <si>
    <t>Dům seniorů FRANTIŠEK Náměšť na Hané</t>
  </si>
  <si>
    <t>Centrum Dominika Kokory</t>
  </si>
  <si>
    <t xml:space="preserve">Osobní asistence pro děti s autismem </t>
  </si>
  <si>
    <t>Výchovně-vzdělávací a volnočasové centrum pro děti  ze sociálně slabých rodin</t>
  </si>
  <si>
    <t>Noclehárna</t>
  </si>
  <si>
    <t>odborné sociální poradenství</t>
  </si>
  <si>
    <t>Pečovatelská služba středisko Lipník nad Bečvou</t>
  </si>
  <si>
    <t>Osobní asistence Hranice</t>
  </si>
  <si>
    <t>Charitní pečovatelská služba Javorník</t>
  </si>
  <si>
    <t>Domov pokojného stáří sv. Františka Javorník</t>
  </si>
  <si>
    <t>Noclehárna pro muže - Středisko Samaritán pro lidi bez domova</t>
  </si>
  <si>
    <t>Noclehárna pro ženy - Středisko Samaritán pro lidi bez domova</t>
  </si>
  <si>
    <t>Krizové centrum Charity Olomouc</t>
  </si>
  <si>
    <t xml:space="preserve">Pečovatelská služba </t>
  </si>
  <si>
    <t>Klub Želva - sociálně aktivizační služby pro seniory a osoby se zdravotním postižením</t>
  </si>
  <si>
    <t>Charitní pečovatelská služba Litovel</t>
  </si>
  <si>
    <t>Charitní pečovatelská služba Uničov</t>
  </si>
  <si>
    <t>Charita Zábřeh - Oáza - Centrum denních služeb</t>
  </si>
  <si>
    <t>Charita Zábřeh - Charitní pečovatelská služba</t>
  </si>
  <si>
    <t xml:space="preserve">Charita Zábřeh - Středisko odlehčovacích služeb Zábřeh </t>
  </si>
  <si>
    <t>Charita Zábřeh - Denní stacionář Domovinka</t>
  </si>
  <si>
    <t xml:space="preserve">Charita Zábřeh - Denní stacionář Okýnko </t>
  </si>
  <si>
    <t>Charita Zábřeh - Sociálně aktivizační služby pro osoby se zdravotním postižením</t>
  </si>
  <si>
    <t>Charita Zábřeh - Středisko osobní asistence Zábřeh</t>
  </si>
  <si>
    <t>Romské komunitní centrum -  Lačo jilo</t>
  </si>
  <si>
    <t>Slezská diakonie</t>
  </si>
  <si>
    <t>Tísňová péče Dorkas</t>
  </si>
  <si>
    <t>tísňová péče</t>
  </si>
  <si>
    <t>Dům s pečovatelskou službou</t>
  </si>
  <si>
    <t>Terénní sociální práce Olomouc</t>
  </si>
  <si>
    <t xml:space="preserve">Odlehčovací služby pro děti s autismem </t>
  </si>
  <si>
    <t xml:space="preserve">Informační středisko pro seniory  a zdravotně postižené, Půjčovna kompenzačních pomůcek </t>
  </si>
  <si>
    <t>Dům s pečovatelskou službou Alžběta, Dům s pečovatelskou službou Markéta a Středisko osobní hygieny, Dům s pečovatelskou službou Tereza</t>
  </si>
  <si>
    <t>Společenské středisko Sever</t>
  </si>
  <si>
    <t>Sociálně aktivizační služby pro seniory a osoby se zdravotním postižením</t>
  </si>
  <si>
    <t>Individuální poradenství pro osoby se zrakovým postižením</t>
  </si>
  <si>
    <t xml:space="preserve">Komunitní centrum Armády spásy </t>
  </si>
  <si>
    <t>Komunitní centrum Armády spásy Přerov</t>
  </si>
  <si>
    <t>Kontaktní centrum DARMODĚJ</t>
  </si>
  <si>
    <t>Babylon</t>
  </si>
  <si>
    <t>NZDM 4.listek</t>
  </si>
  <si>
    <t>Poradna Šternberk</t>
  </si>
  <si>
    <t>Psychosociální centrum</t>
  </si>
  <si>
    <t>Národní rada osob se zdravotním postižením ČR</t>
  </si>
  <si>
    <t>Občanské sdružení "Pomocná ruka" na pomoc starým, chronicky nemocným, zdravotně postiženým a handicapovaným občanům.</t>
  </si>
  <si>
    <t>Občanské sdružení Jasněnka</t>
  </si>
  <si>
    <t>Občanské sdružení Pamatováček denní stacionář</t>
  </si>
  <si>
    <t>Občanské sdružení "Pamatováček" - Česká alzheimerovská společnost Olomouc</t>
  </si>
  <si>
    <t>Sociální poradenství</t>
  </si>
  <si>
    <t>P-centrum - Poradna pro alkoholové a jiné závislosti</t>
  </si>
  <si>
    <t>NZDM klub Zóna</t>
  </si>
  <si>
    <t>STREETWORK v okrese Šumperk</t>
  </si>
  <si>
    <t>NZDM KudyKam</t>
  </si>
  <si>
    <t>Ambulance adiktologie</t>
  </si>
  <si>
    <t>Sjednocená organizace nevidomých a slabozrakých ČR</t>
  </si>
  <si>
    <t>Sociálně aktivizační služby pro zrakově postižené občany - Šumperk</t>
  </si>
  <si>
    <t>Sociálně aktivizační služby pro zrakově postižené občany - Prostějov</t>
  </si>
  <si>
    <t>Sociálně právní poradenství pro zrakově postižené občany - Olomouc</t>
  </si>
  <si>
    <t>Sociálně právní poradenství pro zrakově postižené občany - Přerov</t>
  </si>
  <si>
    <t>Sociálně právní poradenství pro zrakově postižené - Šumperk</t>
  </si>
  <si>
    <t>Sociálně právní poradenství pro zrakově postižené občany - Prostějov</t>
  </si>
  <si>
    <t>SOZE</t>
  </si>
  <si>
    <t>Sociální poradenství Olomouc</t>
  </si>
  <si>
    <t>TSP SRNM Jeseník</t>
  </si>
  <si>
    <t>NZDM KC SRNM</t>
  </si>
  <si>
    <t>TSP SRNM Šternberk</t>
  </si>
  <si>
    <t>SPOLEČNĚ-JEKHETANE,o.s.</t>
  </si>
  <si>
    <t>Občanská poradna SPOLEČNĚ - JEKHETANE</t>
  </si>
  <si>
    <t>Denní centrum pro osoby s mentálním postižením Pomněnka</t>
  </si>
  <si>
    <t>Svaz neslyšících a nedoslýchavých v ČR</t>
  </si>
  <si>
    <t>Centrum zdravotně postižených Přerov</t>
  </si>
  <si>
    <t>Aktivní začlenění vedoucí k integraci osob se sluchovým postižením - Přerov</t>
  </si>
  <si>
    <t>Aktivní začlenění vedoucí k integraci osob se sluchovým postižením - Jeseník</t>
  </si>
  <si>
    <t>VIDA</t>
  </si>
  <si>
    <t>VIDA centrum Jeseník</t>
  </si>
  <si>
    <t>Žebřík, o.s.</t>
  </si>
  <si>
    <t>Bílý kruh bezpečí, o.s.</t>
  </si>
  <si>
    <t>Domov pokojného stáří sv. Hedviky Vidnava</t>
  </si>
  <si>
    <t>Maltézská pomoc</t>
  </si>
  <si>
    <t>SOUŽITÍ 2005, o.p.s.</t>
  </si>
  <si>
    <t>Podané ruce, o.s. - Projekt OsA Frýdek-Místek</t>
  </si>
  <si>
    <t>Mana, o.s.</t>
  </si>
  <si>
    <t>Domov Alfreda Skeneho Pavlovice u Přerova</t>
  </si>
  <si>
    <t>Klíč - centrum sociálních služeb</t>
  </si>
  <si>
    <t>Kontaktní a krizové centrum KAPPA</t>
  </si>
  <si>
    <t>Člověk v tísni, o.p.s.</t>
  </si>
  <si>
    <t>Sociální hospitalizace v OLÚ Paseka, přísp.org.</t>
  </si>
  <si>
    <t>Centrum Dominika Kokory, p.o</t>
  </si>
  <si>
    <t>ÚSP pro mládež - týdenní stacionář</t>
  </si>
  <si>
    <t>Domov důchodců Hrubá Voda, p.o.</t>
  </si>
  <si>
    <t xml:space="preserve">Charita Zábřeh - Občanská poradna </t>
  </si>
  <si>
    <t>Brodek u Přerova</t>
  </si>
  <si>
    <t>IČ</t>
  </si>
  <si>
    <t>Penzion pro seniory Jeseník</t>
  </si>
  <si>
    <t>Duha - centrum sociálních služeb Vikýřovice</t>
  </si>
  <si>
    <t>Kód</t>
  </si>
  <si>
    <t>A</t>
  </si>
  <si>
    <t>C</t>
  </si>
  <si>
    <t>M</t>
  </si>
  <si>
    <t>P</t>
  </si>
  <si>
    <t>R</t>
  </si>
  <si>
    <t>S</t>
  </si>
  <si>
    <t>ID</t>
  </si>
  <si>
    <t>NZDM Miriklo</t>
  </si>
  <si>
    <t>Domov důchodců Kobylá</t>
  </si>
  <si>
    <t>Dům seniorů FRANTIŠEK -pobytová služba domova pro seniory</t>
  </si>
  <si>
    <t>Výše dotace k 31.12.2010</t>
  </si>
  <si>
    <t>Denní stacionář pro osoby s psychickým onemocněním</t>
  </si>
  <si>
    <t xml:space="preserve">Charitní pečovatelská služba </t>
  </si>
  <si>
    <t xml:space="preserve">Pomoc obětem trestných činů v Olomouckém kraji.  </t>
  </si>
  <si>
    <t>Služby osobní asistence v jesenickém regionu</t>
  </si>
  <si>
    <t>Centrum setkávání, o.s.</t>
  </si>
  <si>
    <t xml:space="preserve">Centrum setkávání, o.s. </t>
  </si>
  <si>
    <t>DARMODĚJ o.s.</t>
  </si>
  <si>
    <t>Centrum pro rodinu,děti a mládež</t>
  </si>
  <si>
    <t>ELIM - křesťanská společnost pro evangelizaci a diakonii Hranice</t>
  </si>
  <si>
    <t>Poradna NRZP ČR pro Olomoucký kraj</t>
  </si>
  <si>
    <t>o.s.KAPPA-HELP</t>
  </si>
  <si>
    <t>terapeutické komunity</t>
  </si>
  <si>
    <t>Dům Trend v Javorníku</t>
  </si>
  <si>
    <t>K-centrum Krédo-kontaktní a poradenské centrum v oblasti drogové problematiky</t>
  </si>
  <si>
    <t>Nízkoprahový klub pro děti a mládež Rachot</t>
  </si>
  <si>
    <t>RES -SEF,o.s.</t>
  </si>
  <si>
    <t>TSP SRNM Olomouc + pracoviště Rýmařov</t>
  </si>
  <si>
    <t>sociál.aktiviz.sl.pro seniory a osoby se zdra.post.</t>
  </si>
  <si>
    <t>Poradna pro cizince</t>
  </si>
  <si>
    <t>BOÉTHEIA společenství křesťanské pomoci</t>
  </si>
  <si>
    <t>DUHA Klub Rodinka</t>
  </si>
  <si>
    <t>Pomoc rodinám s dětmi</t>
  </si>
  <si>
    <t>Fond ohrožených dětí</t>
  </si>
  <si>
    <t>Pomoc sociálně ohroženým dětem a rodinám v regionu Prostějov</t>
  </si>
  <si>
    <t>Zařízení FOD Klokánek v Dlouhé Loučce</t>
  </si>
  <si>
    <t>Jsme tady,o.s.</t>
  </si>
  <si>
    <t>Aktivační centrum - Jsme tady</t>
  </si>
  <si>
    <t>Občanské sdružení AMANS</t>
  </si>
  <si>
    <t>Pečovatelská služba o.s. AMANS</t>
  </si>
  <si>
    <t>Základní a odborné sociální poradenství pro osoby se sluchovým postižením</t>
  </si>
  <si>
    <t>Sociálně aktivizační služby pro osoby se sluchovým postižením</t>
  </si>
  <si>
    <t>Virtus o.s. Centrum sebepoznání a tvořivosti</t>
  </si>
  <si>
    <t>Nízkoprahové zařízení pro děti a mládež - Klub VIRTUS</t>
  </si>
  <si>
    <t>Sociální služby poskytované ve zdravotnických zařízeních ústavní péče</t>
  </si>
  <si>
    <t>Sociálně aktivizační služby pro seniory</t>
  </si>
  <si>
    <t>Výše dotace k 29.3.2011</t>
  </si>
  <si>
    <t>Úprava dotace k 26.7.2011</t>
  </si>
  <si>
    <t>Výše dotace po úpravě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</si>
</sst>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  <numFmt numFmtId="168" formatCode="#,##0\ &quot;Kč&quot;"/>
    <numFmt numFmtId="169" formatCode="#,##0.000000000000000000000000000000\ &quot;Kč&quot;"/>
    <numFmt numFmtId="170" formatCode="#,##0.000000000000000\ &quot;Kč&quot;"/>
    <numFmt numFmtId="171" formatCode="#,##0.0"/>
    <numFmt numFmtId="172" formatCode="000"/>
    <numFmt numFmtId="173" formatCode="0.0"/>
    <numFmt numFmtId="174" formatCode="_-* #,##0\ _K_č_-;\-* #,##0\ _K_č_-;_-* &quot;-&quot;??\ _K_č_-;_-@_-"/>
    <numFmt numFmtId="175" formatCode="[$-405]d\.\ mmmm\ yyyy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0"/>
    </font>
    <font>
      <sz val="16"/>
      <color indexed="12"/>
      <name val="Arial CE"/>
      <family val="0"/>
    </font>
    <font>
      <b/>
      <sz val="16"/>
      <color indexed="10"/>
      <name val="Arial CE"/>
      <family val="2"/>
    </font>
    <font>
      <b/>
      <sz val="10"/>
      <name val="Arial CE"/>
      <family val="0"/>
    </font>
    <font>
      <b/>
      <sz val="10"/>
      <name val="Arial"/>
      <family val="2"/>
    </font>
    <font>
      <sz val="10"/>
      <color indexed="10"/>
      <name val="Arial CE"/>
      <family val="0"/>
    </font>
    <font>
      <b/>
      <sz val="16"/>
      <name val="Arial"/>
      <family val="2"/>
    </font>
    <font>
      <b/>
      <sz val="14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8" fillId="33" borderId="10" xfId="47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2" fillId="0" borderId="10" xfId="47" applyFont="1" applyFill="1" applyBorder="1" applyAlignment="1">
      <alignment vertical="center" wrapText="1"/>
      <protection/>
    </xf>
    <xf numFmtId="0" fontId="2" fillId="0" borderId="10" xfId="47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2" fillId="0" borderId="0" xfId="47" applyFont="1" applyFill="1" applyBorder="1" applyAlignment="1">
      <alignment vertical="center" wrapText="1"/>
      <protection/>
    </xf>
    <xf numFmtId="0" fontId="2" fillId="0" borderId="0" xfId="47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10" fillId="0" borderId="0" xfId="47" applyFont="1" applyFill="1" applyBorder="1" applyAlignment="1">
      <alignment vertical="center" wrapText="1"/>
      <protection/>
    </xf>
    <xf numFmtId="0" fontId="2" fillId="0" borderId="10" xfId="47" applyFont="1" applyFill="1" applyBorder="1" applyAlignment="1">
      <alignment vertical="center" wrapText="1"/>
      <protection/>
    </xf>
    <xf numFmtId="0" fontId="2" fillId="0" borderId="10" xfId="47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/>
    </xf>
    <xf numFmtId="0" fontId="2" fillId="0" borderId="11" xfId="47" applyFont="1" applyFill="1" applyBorder="1" applyAlignment="1">
      <alignment vertical="center" wrapText="1"/>
      <protection/>
    </xf>
    <xf numFmtId="0" fontId="2" fillId="0" borderId="12" xfId="47" applyFont="1" applyFill="1" applyBorder="1" applyAlignment="1">
      <alignment vertical="center" wrapText="1"/>
      <protection/>
    </xf>
    <xf numFmtId="0" fontId="7" fillId="33" borderId="13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4" fontId="7" fillId="33" borderId="1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8" fillId="33" borderId="13" xfId="47" applyFont="1" applyFill="1" applyBorder="1" applyAlignment="1">
      <alignment vertical="center" wrapText="1"/>
      <protection/>
    </xf>
    <xf numFmtId="0" fontId="8" fillId="33" borderId="14" xfId="47" applyFont="1" applyFill="1" applyBorder="1" applyAlignment="1">
      <alignment vertical="center" wrapText="1"/>
      <protection/>
    </xf>
    <xf numFmtId="0" fontId="8" fillId="33" borderId="15" xfId="47" applyFont="1" applyFill="1" applyBorder="1" applyAlignment="1">
      <alignment vertical="center" wrapText="1"/>
      <protection/>
    </xf>
    <xf numFmtId="4" fontId="8" fillId="33" borderId="1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4" fontId="7" fillId="33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4" fontId="7" fillId="33" borderId="12" xfId="0" applyNumberFormat="1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0" fontId="13" fillId="33" borderId="10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/>
    </xf>
    <xf numFmtId="4" fontId="12" fillId="0" borderId="10" xfId="0" applyNumberFormat="1" applyFont="1" applyBorder="1" applyAlignment="1">
      <alignment/>
    </xf>
    <xf numFmtId="0" fontId="13" fillId="33" borderId="10" xfId="0" applyFont="1" applyFill="1" applyBorder="1" applyAlignment="1">
      <alignment/>
    </xf>
    <xf numFmtId="4" fontId="13" fillId="33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0" fontId="2" fillId="34" borderId="11" xfId="47" applyFont="1" applyFill="1" applyBorder="1" applyAlignment="1">
      <alignment horizontal="left" vertical="top" wrapText="1"/>
      <protection/>
    </xf>
    <xf numFmtId="0" fontId="2" fillId="34" borderId="12" xfId="47" applyFont="1" applyFill="1" applyBorder="1" applyAlignment="1">
      <alignment horizontal="left" vertical="top" wrapText="1"/>
      <protection/>
    </xf>
    <xf numFmtId="0" fontId="2" fillId="34" borderId="10" xfId="47" applyFont="1" applyFill="1" applyBorder="1" applyAlignment="1">
      <alignment horizontal="left" vertical="top" wrapText="1"/>
      <protection/>
    </xf>
    <xf numFmtId="0" fontId="2" fillId="34" borderId="19" xfId="47" applyFont="1" applyFill="1" applyBorder="1" applyAlignment="1">
      <alignment horizontal="left" vertical="top" wrapText="1"/>
      <protection/>
    </xf>
    <xf numFmtId="0" fontId="2" fillId="34" borderId="11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 wrapText="1"/>
    </xf>
    <xf numFmtId="0" fontId="2" fillId="34" borderId="11" xfId="47" applyFont="1" applyFill="1" applyBorder="1" applyAlignment="1">
      <alignment vertical="center" wrapText="1"/>
      <protection/>
    </xf>
    <xf numFmtId="0" fontId="2" fillId="34" borderId="19" xfId="47" applyFont="1" applyFill="1" applyBorder="1" applyAlignment="1">
      <alignment vertical="center" wrapText="1"/>
      <protection/>
    </xf>
    <xf numFmtId="0" fontId="2" fillId="34" borderId="12" xfId="47" applyFont="1" applyFill="1" applyBorder="1" applyAlignment="1">
      <alignment vertical="center" wrapText="1"/>
      <protection/>
    </xf>
    <xf numFmtId="0" fontId="2" fillId="34" borderId="10" xfId="47" applyFont="1" applyFill="1" applyBorder="1" applyAlignment="1">
      <alignment vertical="center" wrapText="1"/>
      <protection/>
    </xf>
    <xf numFmtId="0" fontId="0" fillId="0" borderId="12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2" fillId="34" borderId="12" xfId="47" applyFont="1" applyFill="1" applyBorder="1" applyAlignment="1">
      <alignment horizontal="left" vertical="top" wrapText="1"/>
      <protection/>
    </xf>
    <xf numFmtId="0" fontId="2" fillId="34" borderId="11" xfId="47" applyFont="1" applyFill="1" applyBorder="1" applyAlignment="1">
      <alignment horizontal="left" vertical="top" wrapText="1"/>
      <protection/>
    </xf>
    <xf numFmtId="0" fontId="2" fillId="34" borderId="19" xfId="47" applyFont="1" applyFill="1" applyBorder="1" applyAlignment="1">
      <alignment horizontal="left" vertical="top" wrapText="1"/>
      <protection/>
    </xf>
    <xf numFmtId="0" fontId="0" fillId="34" borderId="11" xfId="0" applyFont="1" applyFill="1" applyBorder="1" applyAlignment="1">
      <alignment horizontal="left" vertical="top" wrapText="1"/>
    </xf>
    <xf numFmtId="0" fontId="0" fillId="34" borderId="12" xfId="0" applyFont="1" applyFill="1" applyBorder="1" applyAlignment="1">
      <alignment horizontal="left" vertical="top" wrapText="1"/>
    </xf>
    <xf numFmtId="0" fontId="2" fillId="34" borderId="10" xfId="47" applyFont="1" applyFill="1" applyBorder="1" applyAlignment="1">
      <alignment horizontal="left" vertical="top" wrapText="1"/>
      <protection/>
    </xf>
    <xf numFmtId="0" fontId="0" fillId="34" borderId="19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/>
    </xf>
    <xf numFmtId="0" fontId="8" fillId="33" borderId="10" xfId="47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34" borderId="11" xfId="47" applyFont="1" applyFill="1" applyBorder="1" applyAlignment="1">
      <alignment horizontal="center" vertical="top" wrapText="1"/>
      <protection/>
    </xf>
    <xf numFmtId="0" fontId="2" fillId="34" borderId="12" xfId="47" applyFont="1" applyFill="1" applyBorder="1" applyAlignment="1">
      <alignment horizontal="center" vertical="top" wrapText="1"/>
      <protection/>
    </xf>
    <xf numFmtId="0" fontId="2" fillId="34" borderId="10" xfId="47" applyFont="1" applyFill="1" applyBorder="1" applyAlignment="1">
      <alignment horizontal="center" vertical="top" wrapText="1"/>
      <protection/>
    </xf>
    <xf numFmtId="0" fontId="2" fillId="34" borderId="19" xfId="47" applyFont="1" applyFill="1" applyBorder="1" applyAlignment="1">
      <alignment horizontal="center" vertical="top" wrapText="1"/>
      <protection/>
    </xf>
    <xf numFmtId="0" fontId="2" fillId="34" borderId="11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8" fillId="33" borderId="14" xfId="47" applyFont="1" applyFill="1" applyBorder="1" applyAlignment="1">
      <alignment horizontal="center" vertical="center" wrapText="1"/>
      <protection/>
    </xf>
    <xf numFmtId="0" fontId="10" fillId="0" borderId="0" xfId="47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center"/>
    </xf>
    <xf numFmtId="0" fontId="2" fillId="34" borderId="11" xfId="47" applyFont="1" applyFill="1" applyBorder="1" applyAlignment="1">
      <alignment horizontal="center" vertical="center" wrapText="1"/>
      <protection/>
    </xf>
    <xf numFmtId="0" fontId="2" fillId="34" borderId="19" xfId="47" applyFont="1" applyFill="1" applyBorder="1" applyAlignment="1">
      <alignment horizontal="center" vertical="center" wrapText="1"/>
      <protection/>
    </xf>
    <xf numFmtId="0" fontId="2" fillId="34" borderId="12" xfId="47" applyFont="1" applyFill="1" applyBorder="1" applyAlignment="1">
      <alignment horizontal="center" vertical="center" wrapText="1"/>
      <protection/>
    </xf>
    <xf numFmtId="0" fontId="2" fillId="34" borderId="10" xfId="47" applyFont="1" applyFill="1" applyBorder="1" applyAlignment="1">
      <alignment horizontal="center" vertical="center" wrapText="1"/>
      <protection/>
    </xf>
    <xf numFmtId="0" fontId="7" fillId="33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4" borderId="12" xfId="47" applyFont="1" applyFill="1" applyBorder="1" applyAlignment="1">
      <alignment horizontal="center" vertical="top" wrapText="1"/>
      <protection/>
    </xf>
    <xf numFmtId="0" fontId="2" fillId="34" borderId="11" xfId="47" applyFont="1" applyFill="1" applyBorder="1" applyAlignment="1">
      <alignment horizontal="center" vertical="top" wrapText="1"/>
      <protection/>
    </xf>
    <xf numFmtId="0" fontId="2" fillId="34" borderId="19" xfId="47" applyFont="1" applyFill="1" applyBorder="1" applyAlignment="1">
      <alignment horizontal="center" vertical="top" wrapText="1"/>
      <protection/>
    </xf>
    <xf numFmtId="0" fontId="0" fillId="34" borderId="11" xfId="0" applyFont="1" applyFill="1" applyBorder="1" applyAlignment="1">
      <alignment horizontal="center" vertical="top" wrapText="1"/>
    </xf>
    <xf numFmtId="0" fontId="0" fillId="34" borderId="12" xfId="0" applyFont="1" applyFill="1" applyBorder="1" applyAlignment="1">
      <alignment horizontal="center" vertical="top" wrapText="1"/>
    </xf>
    <xf numFmtId="0" fontId="2" fillId="34" borderId="10" xfId="47" applyFont="1" applyFill="1" applyBorder="1" applyAlignment="1">
      <alignment horizontal="center" vertical="top" wrapText="1"/>
      <protection/>
    </xf>
    <xf numFmtId="0" fontId="0" fillId="34" borderId="19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0" fillId="34" borderId="20" xfId="0" applyFont="1" applyFill="1" applyBorder="1" applyAlignment="1">
      <alignment horizontal="center" vertical="top"/>
    </xf>
    <xf numFmtId="0" fontId="0" fillId="34" borderId="16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vertical="center" wrapText="1"/>
    </xf>
    <xf numFmtId="4" fontId="0" fillId="0" borderId="12" xfId="0" applyNumberFormat="1" applyFill="1" applyBorder="1" applyAlignment="1">
      <alignment vertical="center"/>
    </xf>
    <xf numFmtId="0" fontId="2" fillId="0" borderId="10" xfId="47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7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2" fillId="0" borderId="11" xfId="47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2" fillId="0" borderId="12" xfId="47" applyFont="1" applyFill="1" applyBorder="1" applyAlignment="1">
      <alignment horizontal="center" vertical="center" wrapText="1"/>
      <protection/>
    </xf>
    <xf numFmtId="4" fontId="0" fillId="0" borderId="0" xfId="0" applyNumberFormat="1" applyFill="1" applyBorder="1" applyAlignment="1">
      <alignment vertical="center"/>
    </xf>
    <xf numFmtId="0" fontId="2" fillId="34" borderId="17" xfId="47" applyFont="1" applyFill="1" applyBorder="1" applyAlignment="1">
      <alignment horizontal="center" vertical="top" wrapText="1"/>
      <protection/>
    </xf>
    <xf numFmtId="0" fontId="0" fillId="34" borderId="21" xfId="0" applyFont="1" applyFill="1" applyBorder="1" applyAlignment="1">
      <alignment horizontal="left" vertical="top" wrapText="1"/>
    </xf>
    <xf numFmtId="0" fontId="0" fillId="34" borderId="20" xfId="0" applyFont="1" applyFill="1" applyBorder="1" applyAlignment="1">
      <alignment horizontal="left" vertical="top" wrapText="1"/>
    </xf>
    <xf numFmtId="0" fontId="2" fillId="0" borderId="15" xfId="47" applyFont="1" applyFill="1" applyBorder="1" applyAlignment="1">
      <alignment vertical="center" wrapText="1"/>
      <protection/>
    </xf>
    <xf numFmtId="0" fontId="2" fillId="34" borderId="22" xfId="47" applyFont="1" applyFill="1" applyBorder="1" applyAlignment="1">
      <alignment horizontal="center" vertical="top" wrapText="1"/>
      <protection/>
    </xf>
    <xf numFmtId="0" fontId="0" fillId="34" borderId="16" xfId="0" applyFont="1" applyFill="1" applyBorder="1" applyAlignment="1">
      <alignment horizontal="left" vertical="top" wrapText="1"/>
    </xf>
    <xf numFmtId="0" fontId="2" fillId="34" borderId="15" xfId="47" applyFont="1" applyFill="1" applyBorder="1" applyAlignment="1">
      <alignment horizontal="center" vertical="top" wrapText="1"/>
      <protection/>
    </xf>
    <xf numFmtId="4" fontId="2" fillId="34" borderId="10" xfId="47" applyNumberFormat="1" applyFont="1" applyFill="1" applyBorder="1" applyAlignment="1">
      <alignment horizontal="right" vertical="center" wrapText="1"/>
      <protection/>
    </xf>
    <xf numFmtId="4" fontId="2" fillId="34" borderId="11" xfId="47" applyNumberFormat="1" applyFont="1" applyFill="1" applyBorder="1" applyAlignment="1">
      <alignment horizontal="right" vertical="center" wrapText="1"/>
      <protection/>
    </xf>
    <xf numFmtId="4" fontId="2" fillId="34" borderId="10" xfId="0" applyNumberFormat="1" applyFont="1" applyFill="1" applyBorder="1" applyAlignment="1">
      <alignment horizontal="right" vertical="center" wrapText="1"/>
    </xf>
    <xf numFmtId="4" fontId="2" fillId="34" borderId="10" xfId="47" applyNumberFormat="1" applyFont="1" applyFill="1" applyBorder="1" applyAlignment="1">
      <alignment horizontal="right" vertical="center" wrapText="1"/>
      <protection/>
    </xf>
    <xf numFmtId="4" fontId="2" fillId="34" borderId="12" xfId="47" applyNumberFormat="1" applyFont="1" applyFill="1" applyBorder="1" applyAlignment="1">
      <alignment horizontal="right" vertical="center" wrapText="1"/>
      <protection/>
    </xf>
    <xf numFmtId="4" fontId="2" fillId="34" borderId="11" xfId="47" applyNumberFormat="1" applyFont="1" applyFill="1" applyBorder="1" applyAlignment="1">
      <alignment horizontal="right" vertical="center" wrapText="1"/>
      <protection/>
    </xf>
    <xf numFmtId="4" fontId="2" fillId="34" borderId="19" xfId="47" applyNumberFormat="1" applyFont="1" applyFill="1" applyBorder="1" applyAlignment="1">
      <alignment horizontal="right" vertical="center" wrapText="1"/>
      <protection/>
    </xf>
    <xf numFmtId="4" fontId="0" fillId="34" borderId="11" xfId="0" applyNumberFormat="1" applyFont="1" applyFill="1" applyBorder="1" applyAlignment="1">
      <alignment horizontal="right" vertical="center" wrapText="1"/>
    </xf>
    <xf numFmtId="4" fontId="0" fillId="34" borderId="10" xfId="0" applyNumberFormat="1" applyFont="1" applyFill="1" applyBorder="1" applyAlignment="1">
      <alignment horizontal="right" vertical="center" wrapText="1"/>
    </xf>
    <xf numFmtId="4" fontId="2" fillId="34" borderId="23" xfId="47" applyNumberFormat="1" applyFont="1" applyFill="1" applyBorder="1" applyAlignment="1">
      <alignment horizontal="right" vertical="center" wrapText="1"/>
      <protection/>
    </xf>
    <xf numFmtId="4" fontId="2" fillId="34" borderId="18" xfId="47" applyNumberFormat="1" applyFont="1" applyFill="1" applyBorder="1" applyAlignment="1">
      <alignment horizontal="right" vertical="center" wrapText="1"/>
      <protection/>
    </xf>
    <xf numFmtId="4" fontId="0" fillId="0" borderId="0" xfId="0" applyNumberFormat="1" applyFill="1" applyBorder="1" applyAlignment="1">
      <alignment horizontal="right" vertical="center"/>
    </xf>
    <xf numFmtId="4" fontId="7" fillId="33" borderId="10" xfId="0" applyNumberFormat="1" applyFont="1" applyFill="1" applyBorder="1" applyAlignment="1">
      <alignment horizontal="right" vertical="center"/>
    </xf>
    <xf numFmtId="4" fontId="0" fillId="34" borderId="12" xfId="0" applyNumberFormat="1" applyFont="1" applyFill="1" applyBorder="1" applyAlignment="1">
      <alignment horizontal="right" vertical="center" wrapText="1"/>
    </xf>
    <xf numFmtId="4" fontId="0" fillId="34" borderId="12" xfId="0" applyNumberFormat="1" applyFill="1" applyBorder="1" applyAlignment="1">
      <alignment horizontal="right" vertical="center" wrapText="1"/>
    </xf>
    <xf numFmtId="4" fontId="0" fillId="34" borderId="19" xfId="0" applyNumberFormat="1" applyFont="1" applyFill="1" applyBorder="1" applyAlignment="1">
      <alignment horizontal="right" vertical="center" wrapText="1"/>
    </xf>
    <xf numFmtId="4" fontId="7" fillId="33" borderId="12" xfId="0" applyNumberFormat="1" applyFont="1" applyFill="1" applyBorder="1" applyAlignment="1">
      <alignment horizontal="right" vertical="center"/>
    </xf>
    <xf numFmtId="4" fontId="0" fillId="34" borderId="11" xfId="0" applyNumberFormat="1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4" fontId="7" fillId="33" borderId="12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4" fontId="2" fillId="34" borderId="19" xfId="47" applyNumberFormat="1" applyFont="1" applyFill="1" applyBorder="1" applyAlignment="1">
      <alignment horizontal="right" vertical="center" wrapText="1"/>
      <protection/>
    </xf>
    <xf numFmtId="4" fontId="4" fillId="0" borderId="0" xfId="0" applyNumberFormat="1" applyFont="1" applyFill="1" applyBorder="1" applyAlignment="1">
      <alignment horizontal="right" vertical="center"/>
    </xf>
    <xf numFmtId="4" fontId="2" fillId="34" borderId="12" xfId="47" applyNumberFormat="1" applyFont="1" applyFill="1" applyBorder="1" applyAlignment="1">
      <alignment horizontal="right" vertical="center" wrapText="1"/>
      <protection/>
    </xf>
    <xf numFmtId="4" fontId="2" fillId="34" borderId="11" xfId="0" applyNumberFormat="1" applyFont="1" applyFill="1" applyBorder="1" applyAlignment="1">
      <alignment horizontal="right" vertical="center" wrapText="1"/>
    </xf>
    <xf numFmtId="4" fontId="2" fillId="34" borderId="12" xfId="0" applyNumberFormat="1" applyFont="1" applyFill="1" applyBorder="1" applyAlignment="1">
      <alignment horizontal="right" vertic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0" fontId="0" fillId="34" borderId="15" xfId="0" applyFont="1" applyFill="1" applyBorder="1" applyAlignment="1">
      <alignment horizontal="center" vertical="top" wrapText="1"/>
    </xf>
    <xf numFmtId="0" fontId="8" fillId="33" borderId="11" xfId="47" applyFont="1" applyFill="1" applyBorder="1" applyAlignment="1">
      <alignment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2" fontId="2" fillId="0" borderId="10" xfId="47" applyNumberFormat="1" applyFont="1" applyFill="1" applyBorder="1" applyAlignment="1">
      <alignment vertical="center" wrapText="1"/>
      <protection/>
    </xf>
    <xf numFmtId="2" fontId="2" fillId="0" borderId="0" xfId="47" applyNumberFormat="1" applyFont="1" applyFill="1" applyBorder="1" applyAlignment="1">
      <alignment vertical="center" wrapText="1"/>
      <protection/>
    </xf>
    <xf numFmtId="2" fontId="2" fillId="0" borderId="10" xfId="47" applyNumberFormat="1" applyFont="1" applyFill="1" applyBorder="1" applyAlignment="1">
      <alignment vertical="center" wrapText="1"/>
      <protection/>
    </xf>
    <xf numFmtId="2" fontId="0" fillId="0" borderId="10" xfId="0" applyNumberFormat="1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4" fontId="2" fillId="0" borderId="12" xfId="47" applyNumberFormat="1" applyFont="1" applyFill="1" applyBorder="1" applyAlignment="1">
      <alignment vertical="center" wrapText="1"/>
      <protection/>
    </xf>
    <xf numFmtId="4" fontId="2" fillId="0" borderId="10" xfId="47" applyNumberFormat="1" applyFont="1" applyFill="1" applyBorder="1" applyAlignment="1">
      <alignment vertical="center" wrapText="1"/>
      <protection/>
    </xf>
    <xf numFmtId="4" fontId="0" fillId="0" borderId="10" xfId="0" applyNumberFormat="1" applyFont="1" applyFill="1" applyBorder="1" applyAlignment="1">
      <alignment vertical="center" wrapText="1"/>
    </xf>
    <xf numFmtId="0" fontId="2" fillId="34" borderId="24" xfId="47" applyFont="1" applyFill="1" applyBorder="1" applyAlignment="1">
      <alignment horizontal="center" vertical="top" wrapText="1"/>
      <protection/>
    </xf>
    <xf numFmtId="0" fontId="2" fillId="34" borderId="23" xfId="47" applyFont="1" applyFill="1" applyBorder="1" applyAlignment="1">
      <alignment horizontal="center" vertical="top" wrapText="1"/>
      <protection/>
    </xf>
    <xf numFmtId="0" fontId="2" fillId="34" borderId="18" xfId="47" applyFont="1" applyFill="1" applyBorder="1" applyAlignment="1">
      <alignment horizontal="center" vertical="top" wrapText="1"/>
      <protection/>
    </xf>
    <xf numFmtId="0" fontId="4" fillId="0" borderId="0" xfId="0" applyFont="1" applyAlignment="1">
      <alignment horizontal="left"/>
    </xf>
    <xf numFmtId="0" fontId="0" fillId="0" borderId="2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left" vertical="top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hled_požadavky 2007_19.9.2006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B1">
      <selection activeCell="D3" sqref="D3"/>
    </sheetView>
  </sheetViews>
  <sheetFormatPr defaultColWidth="9.00390625" defaultRowHeight="12.75"/>
  <cols>
    <col min="1" max="1" width="44.75390625" style="0" customWidth="1"/>
    <col min="2" max="5" width="29.375" style="0" customWidth="1"/>
  </cols>
  <sheetData>
    <row r="1" spans="1:9" s="1" customFormat="1" ht="20.25">
      <c r="A1" s="24" t="s">
        <v>104</v>
      </c>
      <c r="B1" s="24"/>
      <c r="C1" s="3"/>
      <c r="D1" s="3"/>
      <c r="E1" s="3"/>
      <c r="F1" s="3"/>
      <c r="G1" s="4"/>
      <c r="H1" s="5"/>
      <c r="I1" s="6"/>
    </row>
    <row r="2" spans="1:9" s="1" customFormat="1" ht="20.25">
      <c r="A2" s="24"/>
      <c r="B2" s="24"/>
      <c r="C2" s="3"/>
      <c r="D2" s="3"/>
      <c r="E2" s="3"/>
      <c r="F2" s="3"/>
      <c r="G2" s="4"/>
      <c r="H2" s="5"/>
      <c r="I2" s="6"/>
    </row>
    <row r="3" spans="1:9" s="1" customFormat="1" ht="20.25">
      <c r="A3" s="31"/>
      <c r="B3" s="31"/>
      <c r="C3" s="36"/>
      <c r="D3" s="3"/>
      <c r="E3" s="36" t="s">
        <v>103</v>
      </c>
      <c r="F3" s="3"/>
      <c r="G3" s="4"/>
      <c r="H3" s="5"/>
      <c r="I3" s="6"/>
    </row>
    <row r="4" spans="1:5" ht="29.25" customHeight="1">
      <c r="A4" s="51" t="s">
        <v>108</v>
      </c>
      <c r="B4" s="52" t="s">
        <v>322</v>
      </c>
      <c r="C4" s="52" t="s">
        <v>358</v>
      </c>
      <c r="D4" s="52" t="s">
        <v>359</v>
      </c>
      <c r="E4" s="52" t="s">
        <v>360</v>
      </c>
    </row>
    <row r="5" spans="1:5" ht="15.75" customHeight="1">
      <c r="A5" s="53" t="s">
        <v>109</v>
      </c>
      <c r="B5" s="54">
        <v>333345000</v>
      </c>
      <c r="C5" s="54">
        <f>'PO Olomouckého kraje'!G57</f>
        <v>302163000</v>
      </c>
      <c r="D5" s="54">
        <f>'PO Olomouckého kraje'!H57</f>
        <v>0</v>
      </c>
      <c r="E5" s="54">
        <f>C5+D5</f>
        <v>302163000</v>
      </c>
    </row>
    <row r="6" spans="1:5" ht="15.75" customHeight="1">
      <c r="A6" s="53" t="s">
        <v>110</v>
      </c>
      <c r="B6" s="54">
        <v>72261000</v>
      </c>
      <c r="C6" s="54">
        <f>'PO zřizované obcemi'!G31</f>
        <v>59605000</v>
      </c>
      <c r="D6" s="54">
        <f>'PO zřizované obcemi'!H31</f>
        <v>0</v>
      </c>
      <c r="E6" s="54">
        <f>C6+D6</f>
        <v>59605000</v>
      </c>
    </row>
    <row r="7" spans="1:5" ht="14.25" customHeight="1">
      <c r="A7" s="53" t="s">
        <v>207</v>
      </c>
      <c r="B7" s="54">
        <f>124144000+2199000</f>
        <v>126343000</v>
      </c>
      <c r="C7" s="54">
        <f>'Neziskové organizace'!G156</f>
        <v>99995000</v>
      </c>
      <c r="D7" s="54">
        <f>'Neziskové organizace'!H156</f>
        <v>2206000</v>
      </c>
      <c r="E7" s="54">
        <f>C7+D7</f>
        <v>102201000</v>
      </c>
    </row>
    <row r="8" spans="1:5" ht="14.25" customHeight="1">
      <c r="A8" s="53" t="s">
        <v>115</v>
      </c>
      <c r="B8" s="54">
        <v>2494000</v>
      </c>
      <c r="C8" s="54">
        <f>Obce!G14</f>
        <v>1725000</v>
      </c>
      <c r="D8" s="54">
        <f>Obce!H14</f>
        <v>0</v>
      </c>
      <c r="E8" s="54">
        <f>C8+D8</f>
        <v>1725000</v>
      </c>
    </row>
    <row r="9" spans="1:5" ht="14.25" customHeight="1">
      <c r="A9" s="53" t="s">
        <v>116</v>
      </c>
      <c r="B9" s="54">
        <v>7600000</v>
      </c>
      <c r="C9" s="54">
        <f>'Zdravotnická zařízení'!G8</f>
        <v>5722000</v>
      </c>
      <c r="D9" s="54">
        <f>'Zdravotnická zařízení'!H8</f>
        <v>0</v>
      </c>
      <c r="E9" s="54">
        <f>C9+D9</f>
        <v>5722000</v>
      </c>
    </row>
    <row r="10" spans="1:5" ht="16.5" customHeight="1">
      <c r="A10" s="55" t="s">
        <v>26</v>
      </c>
      <c r="B10" s="56">
        <f>SUM(B5:B9)</f>
        <v>542043000</v>
      </c>
      <c r="C10" s="56">
        <f>SUM(C5:C9)</f>
        <v>469210000</v>
      </c>
      <c r="D10" s="56">
        <f>SUM(D5:D9)</f>
        <v>2206000</v>
      </c>
      <c r="E10" s="56">
        <f>SUM(E5:E9)</f>
        <v>471416000</v>
      </c>
    </row>
    <row r="12" ht="12.75">
      <c r="C12" s="37"/>
    </row>
    <row r="13" ht="12.75">
      <c r="C13" s="37"/>
    </row>
  </sheetData>
  <sheetProtection/>
  <printOptions/>
  <pageMargins left="0.7874015748031497" right="0.7874015748031497" top="0.8267716535433072" bottom="0.984251968503937" header="0.5118110236220472" footer="0.5118110236220472"/>
  <pageSetup firstPageNumber="2" useFirstPageNumber="1" horizontalDpi="600" verticalDpi="600" orientation="landscape" paperSize="9" scale="78" r:id="rId1"/>
  <headerFooter alignWithMargins="0">
    <oddFooter>&amp;L&amp;"Arial CE,Kurzíva"Zastupitelstvo Olomouckého kraje 22.9.2011
4.3. - Rozpočet Olomouckého kraje 2011 - dotace z MPSV na poskytování soc.služeb
Příloha č. 1 - Rozdělení dotace poskytovatelům sociálních služeb&amp;R&amp;"Arial CE,Kurzíva"Strana &amp;P (celkem 12)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PageLayoutView="0" workbookViewId="0" topLeftCell="A55">
      <selection activeCell="I1" sqref="I1:I16384"/>
    </sheetView>
  </sheetViews>
  <sheetFormatPr defaultColWidth="9.00390625" defaultRowHeight="12.75"/>
  <cols>
    <col min="1" max="1" width="26.00390625" style="2" customWidth="1"/>
    <col min="2" max="2" width="4.875" style="87" hidden="1" customWidth="1"/>
    <col min="3" max="3" width="13.375" style="87" hidden="1" customWidth="1"/>
    <col min="4" max="4" width="25.375" style="2" customWidth="1"/>
    <col min="5" max="5" width="16.875" style="87" hidden="1" customWidth="1"/>
    <col min="6" max="6" width="19.75390625" style="2" customWidth="1"/>
    <col min="7" max="8" width="16.625" style="2" customWidth="1"/>
    <col min="9" max="9" width="16.625" style="9" customWidth="1"/>
    <col min="10" max="10" width="14.875" style="146" hidden="1" customWidth="1"/>
    <col min="11" max="11" width="12.00390625" style="9" customWidth="1"/>
    <col min="12" max="12" width="13.875" style="9" bestFit="1" customWidth="1"/>
    <col min="13" max="16384" width="9.125" style="9" customWidth="1"/>
  </cols>
  <sheetData>
    <row r="1" spans="1:10" s="1" customFormat="1" ht="20.25">
      <c r="A1" s="24" t="s">
        <v>104</v>
      </c>
      <c r="B1" s="85"/>
      <c r="C1" s="85"/>
      <c r="D1" s="2"/>
      <c r="E1" s="87"/>
      <c r="F1" s="2"/>
      <c r="G1" s="2"/>
      <c r="H1" s="2"/>
      <c r="J1" s="157"/>
    </row>
    <row r="2" spans="1:10" s="1" customFormat="1" ht="20.25">
      <c r="A2" s="31" t="s">
        <v>109</v>
      </c>
      <c r="B2" s="86"/>
      <c r="C2" s="86"/>
      <c r="D2" s="2"/>
      <c r="E2" s="87"/>
      <c r="F2" s="2"/>
      <c r="G2" s="2"/>
      <c r="H2" s="2"/>
      <c r="J2" s="157"/>
    </row>
    <row r="3" ht="12.75">
      <c r="I3" s="18" t="s">
        <v>103</v>
      </c>
    </row>
    <row r="4" spans="1:10" s="8" customFormat="1" ht="42.75" customHeight="1">
      <c r="A4" s="7" t="s">
        <v>0</v>
      </c>
      <c r="B4" s="84" t="s">
        <v>311</v>
      </c>
      <c r="C4" s="84" t="s">
        <v>308</v>
      </c>
      <c r="D4" s="7" t="s">
        <v>1</v>
      </c>
      <c r="E4" s="84" t="s">
        <v>318</v>
      </c>
      <c r="F4" s="7" t="s">
        <v>2</v>
      </c>
      <c r="G4" s="164" t="s">
        <v>358</v>
      </c>
      <c r="H4" s="164" t="s">
        <v>359</v>
      </c>
      <c r="I4" s="164" t="s">
        <v>360</v>
      </c>
      <c r="J4" s="147" t="s">
        <v>111</v>
      </c>
    </row>
    <row r="5" spans="1:12" ht="51" customHeight="1">
      <c r="A5" s="62" t="s">
        <v>90</v>
      </c>
      <c r="B5" s="88" t="s">
        <v>312</v>
      </c>
      <c r="C5" s="88">
        <v>47921293</v>
      </c>
      <c r="D5" s="20" t="s">
        <v>90</v>
      </c>
      <c r="E5" s="120">
        <v>8489645</v>
      </c>
      <c r="F5" s="20" t="s">
        <v>3</v>
      </c>
      <c r="G5" s="49">
        <v>8089000</v>
      </c>
      <c r="H5" s="165">
        <v>0</v>
      </c>
      <c r="I5" s="49">
        <f>G5+H5</f>
        <v>8089000</v>
      </c>
      <c r="J5" s="136">
        <f>SUM(I5:I6)</f>
        <v>13745000</v>
      </c>
      <c r="L5" s="127"/>
    </row>
    <row r="6" spans="1:12" ht="25.5">
      <c r="A6" s="63"/>
      <c r="B6" s="89" t="s">
        <v>312</v>
      </c>
      <c r="C6" s="89">
        <v>47921293</v>
      </c>
      <c r="D6" s="20" t="s">
        <v>90</v>
      </c>
      <c r="E6" s="120">
        <v>2244884</v>
      </c>
      <c r="F6" s="20" t="s">
        <v>4</v>
      </c>
      <c r="G6" s="49">
        <v>5656000</v>
      </c>
      <c r="H6" s="165">
        <v>0</v>
      </c>
      <c r="I6" s="49">
        <f>G6+H6</f>
        <v>5656000</v>
      </c>
      <c r="J6" s="158"/>
      <c r="L6" s="127"/>
    </row>
    <row r="7" spans="1:12" ht="25.5">
      <c r="A7" s="64" t="s">
        <v>298</v>
      </c>
      <c r="B7" s="90" t="s">
        <v>312</v>
      </c>
      <c r="C7" s="90">
        <v>61985864</v>
      </c>
      <c r="D7" s="64" t="s">
        <v>298</v>
      </c>
      <c r="E7" s="120">
        <v>8921686</v>
      </c>
      <c r="F7" s="20" t="s">
        <v>4</v>
      </c>
      <c r="G7" s="49">
        <v>12021000</v>
      </c>
      <c r="H7" s="165">
        <v>0</v>
      </c>
      <c r="I7" s="49">
        <f aca="true" t="shared" si="0" ref="I7:I56">G7+H7</f>
        <v>12021000</v>
      </c>
      <c r="J7" s="135">
        <f>I7</f>
        <v>12021000</v>
      </c>
      <c r="K7" s="10"/>
      <c r="L7" s="127"/>
    </row>
    <row r="8" spans="1:12" ht="12.75">
      <c r="A8" s="64" t="s">
        <v>164</v>
      </c>
      <c r="B8" s="90" t="s">
        <v>312</v>
      </c>
      <c r="C8" s="90">
        <v>61985872</v>
      </c>
      <c r="D8" s="20" t="s">
        <v>164</v>
      </c>
      <c r="E8" s="120">
        <v>2172521</v>
      </c>
      <c r="F8" s="20" t="s">
        <v>4</v>
      </c>
      <c r="G8" s="49">
        <v>8133000</v>
      </c>
      <c r="H8" s="165">
        <v>0</v>
      </c>
      <c r="I8" s="49">
        <f t="shared" si="0"/>
        <v>8133000</v>
      </c>
      <c r="J8" s="135">
        <f>I8</f>
        <v>8133000</v>
      </c>
      <c r="K8" s="10"/>
      <c r="L8" s="127"/>
    </row>
    <row r="9" spans="1:12" ht="24" customHeight="1">
      <c r="A9" s="62" t="s">
        <v>120</v>
      </c>
      <c r="B9" s="88" t="s">
        <v>312</v>
      </c>
      <c r="C9" s="88">
        <v>61985881</v>
      </c>
      <c r="D9" s="20" t="s">
        <v>121</v>
      </c>
      <c r="E9" s="120">
        <v>2773816</v>
      </c>
      <c r="F9" s="20" t="s">
        <v>4</v>
      </c>
      <c r="G9" s="49">
        <v>3444000</v>
      </c>
      <c r="H9" s="165">
        <v>0</v>
      </c>
      <c r="I9" s="49">
        <f t="shared" si="0"/>
        <v>3444000</v>
      </c>
      <c r="J9" s="136">
        <f>I9+I10</f>
        <v>5555000</v>
      </c>
      <c r="L9" s="127"/>
    </row>
    <row r="10" spans="1:12" ht="25.5">
      <c r="A10" s="63"/>
      <c r="B10" s="89" t="s">
        <v>312</v>
      </c>
      <c r="C10" s="89">
        <v>61985881</v>
      </c>
      <c r="D10" s="20" t="s">
        <v>121</v>
      </c>
      <c r="E10" s="120">
        <v>8409320</v>
      </c>
      <c r="F10" s="20" t="s">
        <v>3</v>
      </c>
      <c r="G10" s="49">
        <v>2111000</v>
      </c>
      <c r="H10" s="165">
        <v>0</v>
      </c>
      <c r="I10" s="49">
        <f t="shared" si="0"/>
        <v>2111000</v>
      </c>
      <c r="J10" s="158"/>
      <c r="L10" s="127"/>
    </row>
    <row r="11" spans="1:12" ht="25.5">
      <c r="A11" s="64" t="s">
        <v>122</v>
      </c>
      <c r="B11" s="90" t="s">
        <v>312</v>
      </c>
      <c r="C11" s="90">
        <v>61985902</v>
      </c>
      <c r="D11" s="21" t="s">
        <v>122</v>
      </c>
      <c r="E11" s="120">
        <v>5471162</v>
      </c>
      <c r="F11" s="20" t="s">
        <v>5</v>
      </c>
      <c r="G11" s="49">
        <v>7166000</v>
      </c>
      <c r="H11" s="165">
        <v>0</v>
      </c>
      <c r="I11" s="49">
        <f t="shared" si="0"/>
        <v>7166000</v>
      </c>
      <c r="J11" s="135">
        <f>I11</f>
        <v>7166000</v>
      </c>
      <c r="L11" s="127"/>
    </row>
    <row r="12" spans="1:12" ht="33" customHeight="1">
      <c r="A12" s="62" t="s">
        <v>171</v>
      </c>
      <c r="B12" s="88" t="s">
        <v>312</v>
      </c>
      <c r="C12" s="88">
        <v>61985911</v>
      </c>
      <c r="D12" s="20" t="s">
        <v>201</v>
      </c>
      <c r="E12" s="120">
        <v>8907426</v>
      </c>
      <c r="F12" s="20" t="s">
        <v>4</v>
      </c>
      <c r="G12" s="49">
        <v>115000</v>
      </c>
      <c r="H12" s="165">
        <v>0</v>
      </c>
      <c r="I12" s="49">
        <f t="shared" si="0"/>
        <v>115000</v>
      </c>
      <c r="J12" s="136">
        <f>I12+I13</f>
        <v>12419000</v>
      </c>
      <c r="L12" s="127"/>
    </row>
    <row r="13" spans="1:12" s="2" customFormat="1" ht="25.5">
      <c r="A13" s="63"/>
      <c r="B13" s="89" t="s">
        <v>312</v>
      </c>
      <c r="C13" s="89">
        <v>61985911</v>
      </c>
      <c r="D13" s="20" t="s">
        <v>202</v>
      </c>
      <c r="E13" s="120">
        <v>8979469</v>
      </c>
      <c r="F13" s="20" t="s">
        <v>5</v>
      </c>
      <c r="G13" s="49">
        <v>12304000</v>
      </c>
      <c r="H13" s="165">
        <v>0</v>
      </c>
      <c r="I13" s="49">
        <f t="shared" si="0"/>
        <v>12304000</v>
      </c>
      <c r="J13" s="158"/>
      <c r="K13" s="9"/>
      <c r="L13" s="127"/>
    </row>
    <row r="14" spans="1:12" ht="25.5">
      <c r="A14" s="64" t="s">
        <v>217</v>
      </c>
      <c r="B14" s="90" t="s">
        <v>312</v>
      </c>
      <c r="C14" s="90">
        <v>61985929</v>
      </c>
      <c r="D14" s="20" t="s">
        <v>303</v>
      </c>
      <c r="E14" s="120">
        <v>8995153</v>
      </c>
      <c r="F14" s="20" t="s">
        <v>5</v>
      </c>
      <c r="G14" s="49">
        <v>6898000</v>
      </c>
      <c r="H14" s="165">
        <v>0</v>
      </c>
      <c r="I14" s="49">
        <f t="shared" si="0"/>
        <v>6898000</v>
      </c>
      <c r="J14" s="135">
        <f>I14</f>
        <v>6898000</v>
      </c>
      <c r="L14" s="127"/>
    </row>
    <row r="15" spans="1:12" ht="38.25">
      <c r="A15" s="62" t="s">
        <v>299</v>
      </c>
      <c r="B15" s="88" t="s">
        <v>312</v>
      </c>
      <c r="C15" s="88">
        <v>70890595</v>
      </c>
      <c r="D15" s="20" t="s">
        <v>173</v>
      </c>
      <c r="E15" s="120">
        <v>2034728</v>
      </c>
      <c r="F15" s="20" t="s">
        <v>6</v>
      </c>
      <c r="G15" s="49">
        <v>1000000</v>
      </c>
      <c r="H15" s="165">
        <v>0</v>
      </c>
      <c r="I15" s="49">
        <f t="shared" si="0"/>
        <v>1000000</v>
      </c>
      <c r="J15" s="136">
        <f>I15+I16+I17+I18+I19</f>
        <v>8283000</v>
      </c>
      <c r="L15" s="127"/>
    </row>
    <row r="16" spans="1:12" ht="38.25">
      <c r="A16" s="65"/>
      <c r="B16" s="91" t="s">
        <v>312</v>
      </c>
      <c r="C16" s="91">
        <v>70890595</v>
      </c>
      <c r="D16" s="20" t="s">
        <v>174</v>
      </c>
      <c r="E16" s="120">
        <v>7233713</v>
      </c>
      <c r="F16" s="20" t="s">
        <v>7</v>
      </c>
      <c r="G16" s="49">
        <v>1366000</v>
      </c>
      <c r="H16" s="165">
        <v>0</v>
      </c>
      <c r="I16" s="49">
        <f t="shared" si="0"/>
        <v>1366000</v>
      </c>
      <c r="J16" s="156"/>
      <c r="L16" s="127"/>
    </row>
    <row r="17" spans="1:12" s="13" customFormat="1" ht="38.25">
      <c r="A17" s="65"/>
      <c r="B17" s="91" t="s">
        <v>312</v>
      </c>
      <c r="C17" s="91">
        <v>70890595</v>
      </c>
      <c r="D17" s="20" t="s">
        <v>175</v>
      </c>
      <c r="E17" s="120">
        <v>6085733</v>
      </c>
      <c r="F17" s="20" t="s">
        <v>7</v>
      </c>
      <c r="G17" s="49">
        <v>1335000</v>
      </c>
      <c r="H17" s="165">
        <v>0</v>
      </c>
      <c r="I17" s="49">
        <f t="shared" si="0"/>
        <v>1335000</v>
      </c>
      <c r="J17" s="156"/>
      <c r="K17" s="10"/>
      <c r="L17" s="127"/>
    </row>
    <row r="18" spans="1:12" s="13" customFormat="1" ht="51">
      <c r="A18" s="65"/>
      <c r="B18" s="91" t="s">
        <v>312</v>
      </c>
      <c r="C18" s="91">
        <v>70890595</v>
      </c>
      <c r="D18" s="20" t="s">
        <v>176</v>
      </c>
      <c r="E18" s="120">
        <v>6008321</v>
      </c>
      <c r="F18" s="20" t="s">
        <v>5</v>
      </c>
      <c r="G18" s="49">
        <v>3268000</v>
      </c>
      <c r="H18" s="165">
        <v>0</v>
      </c>
      <c r="I18" s="49">
        <f t="shared" si="0"/>
        <v>3268000</v>
      </c>
      <c r="J18" s="156"/>
      <c r="K18" s="10"/>
      <c r="L18" s="127"/>
    </row>
    <row r="19" spans="1:12" ht="38.25">
      <c r="A19" s="63"/>
      <c r="B19" s="91" t="s">
        <v>312</v>
      </c>
      <c r="C19" s="91">
        <v>70890595</v>
      </c>
      <c r="D19" s="20" t="s">
        <v>177</v>
      </c>
      <c r="E19" s="120">
        <v>6682015</v>
      </c>
      <c r="F19" s="20" t="s">
        <v>8</v>
      </c>
      <c r="G19" s="49">
        <v>1314000</v>
      </c>
      <c r="H19" s="165">
        <v>0</v>
      </c>
      <c r="I19" s="49">
        <f t="shared" si="0"/>
        <v>1314000</v>
      </c>
      <c r="J19" s="158"/>
      <c r="L19" s="127"/>
    </row>
    <row r="20" spans="1:12" ht="25.5">
      <c r="A20" s="62" t="s">
        <v>215</v>
      </c>
      <c r="B20" s="88" t="s">
        <v>312</v>
      </c>
      <c r="C20" s="88">
        <v>70890871</v>
      </c>
      <c r="D20" s="20" t="s">
        <v>9</v>
      </c>
      <c r="E20" s="120">
        <v>9398030</v>
      </c>
      <c r="F20" s="20" t="s">
        <v>5</v>
      </c>
      <c r="G20" s="49">
        <v>22460000</v>
      </c>
      <c r="H20" s="165">
        <v>0</v>
      </c>
      <c r="I20" s="49">
        <f t="shared" si="0"/>
        <v>22460000</v>
      </c>
      <c r="J20" s="136">
        <f>I20</f>
        <v>22460000</v>
      </c>
      <c r="L20" s="127"/>
    </row>
    <row r="21" spans="1:12" ht="12.75">
      <c r="A21" s="64" t="s">
        <v>91</v>
      </c>
      <c r="B21" s="90" t="s">
        <v>312</v>
      </c>
      <c r="C21" s="90">
        <v>71197699</v>
      </c>
      <c r="D21" s="20" t="s">
        <v>91</v>
      </c>
      <c r="E21" s="120">
        <v>2742485</v>
      </c>
      <c r="F21" s="20" t="s">
        <v>4</v>
      </c>
      <c r="G21" s="49">
        <v>12533000</v>
      </c>
      <c r="H21" s="165">
        <v>0</v>
      </c>
      <c r="I21" s="49">
        <f t="shared" si="0"/>
        <v>12533000</v>
      </c>
      <c r="J21" s="135">
        <f>I21</f>
        <v>12533000</v>
      </c>
      <c r="L21" s="127"/>
    </row>
    <row r="22" spans="1:12" ht="12.75">
      <c r="A22" s="62" t="s">
        <v>92</v>
      </c>
      <c r="B22" s="88" t="s">
        <v>312</v>
      </c>
      <c r="C22" s="88">
        <v>75003988</v>
      </c>
      <c r="D22" s="20" t="s">
        <v>11</v>
      </c>
      <c r="E22" s="120">
        <v>6151236</v>
      </c>
      <c r="F22" s="20" t="s">
        <v>4</v>
      </c>
      <c r="G22" s="49">
        <v>4047000</v>
      </c>
      <c r="H22" s="165">
        <v>0</v>
      </c>
      <c r="I22" s="49">
        <f t="shared" si="0"/>
        <v>4047000</v>
      </c>
      <c r="J22" s="136">
        <f>I22+I23</f>
        <v>6745000</v>
      </c>
      <c r="K22" s="10"/>
      <c r="L22" s="127"/>
    </row>
    <row r="23" spans="1:12" ht="25.5">
      <c r="A23" s="63"/>
      <c r="B23" s="89" t="s">
        <v>312</v>
      </c>
      <c r="C23" s="89">
        <v>75003988</v>
      </c>
      <c r="D23" s="20" t="s">
        <v>123</v>
      </c>
      <c r="E23" s="120">
        <v>8348519</v>
      </c>
      <c r="F23" s="20" t="s">
        <v>3</v>
      </c>
      <c r="G23" s="49">
        <v>2698000</v>
      </c>
      <c r="H23" s="165">
        <v>0</v>
      </c>
      <c r="I23" s="49">
        <f t="shared" si="0"/>
        <v>2698000</v>
      </c>
      <c r="J23" s="158"/>
      <c r="K23" s="10"/>
      <c r="L23" s="127"/>
    </row>
    <row r="24" spans="1:12" ht="25.5" customHeight="1">
      <c r="A24" s="62" t="s">
        <v>93</v>
      </c>
      <c r="B24" s="88" t="s">
        <v>312</v>
      </c>
      <c r="C24" s="88">
        <v>75004003</v>
      </c>
      <c r="D24" s="20" t="s">
        <v>93</v>
      </c>
      <c r="E24" s="120">
        <v>3650190</v>
      </c>
      <c r="F24" s="20" t="s">
        <v>4</v>
      </c>
      <c r="G24" s="49">
        <v>4991000</v>
      </c>
      <c r="H24" s="165">
        <v>0</v>
      </c>
      <c r="I24" s="49">
        <f t="shared" si="0"/>
        <v>4991000</v>
      </c>
      <c r="J24" s="136">
        <f>I24+I25</f>
        <v>11474000</v>
      </c>
      <c r="K24" s="10"/>
      <c r="L24" s="127"/>
    </row>
    <row r="25" spans="1:12" ht="25.5">
      <c r="A25" s="63"/>
      <c r="B25" s="89" t="s">
        <v>312</v>
      </c>
      <c r="C25" s="89">
        <v>75004003</v>
      </c>
      <c r="D25" s="20" t="s">
        <v>93</v>
      </c>
      <c r="E25" s="120">
        <v>9086937</v>
      </c>
      <c r="F25" s="20" t="s">
        <v>3</v>
      </c>
      <c r="G25" s="49">
        <v>6483000</v>
      </c>
      <c r="H25" s="165">
        <v>0</v>
      </c>
      <c r="I25" s="49">
        <f t="shared" si="0"/>
        <v>6483000</v>
      </c>
      <c r="J25" s="158"/>
      <c r="L25" s="127"/>
    </row>
    <row r="26" spans="1:12" ht="12.75">
      <c r="A26" s="62" t="s">
        <v>94</v>
      </c>
      <c r="B26" s="88" t="s">
        <v>312</v>
      </c>
      <c r="C26" s="88">
        <v>75004011</v>
      </c>
      <c r="D26" s="20" t="s">
        <v>94</v>
      </c>
      <c r="E26" s="120">
        <v>6669041</v>
      </c>
      <c r="F26" s="20" t="s">
        <v>4</v>
      </c>
      <c r="G26" s="49">
        <v>8233000</v>
      </c>
      <c r="H26" s="165">
        <v>0</v>
      </c>
      <c r="I26" s="49">
        <f t="shared" si="0"/>
        <v>8233000</v>
      </c>
      <c r="J26" s="136">
        <f>I26+I27</f>
        <v>11895000</v>
      </c>
      <c r="K26" s="10"/>
      <c r="L26" s="127"/>
    </row>
    <row r="27" spans="1:12" ht="25.5">
      <c r="A27" s="63"/>
      <c r="B27" s="89" t="s">
        <v>312</v>
      </c>
      <c r="C27" s="89">
        <v>75004011</v>
      </c>
      <c r="D27" s="20" t="s">
        <v>94</v>
      </c>
      <c r="E27" s="120">
        <v>8587282</v>
      </c>
      <c r="F27" s="20" t="s">
        <v>3</v>
      </c>
      <c r="G27" s="49">
        <v>3662000</v>
      </c>
      <c r="H27" s="165">
        <v>0</v>
      </c>
      <c r="I27" s="49">
        <f t="shared" si="0"/>
        <v>3662000</v>
      </c>
      <c r="J27" s="158"/>
      <c r="K27" s="10"/>
      <c r="L27" s="127"/>
    </row>
    <row r="28" spans="1:12" ht="25.5">
      <c r="A28" s="64" t="s">
        <v>12</v>
      </c>
      <c r="B28" s="90" t="s">
        <v>312</v>
      </c>
      <c r="C28" s="90">
        <v>75004020</v>
      </c>
      <c r="D28" s="20" t="s">
        <v>12</v>
      </c>
      <c r="E28" s="120">
        <v>4267964</v>
      </c>
      <c r="F28" s="20" t="s">
        <v>6</v>
      </c>
      <c r="G28" s="49">
        <v>1340000</v>
      </c>
      <c r="H28" s="165">
        <v>0</v>
      </c>
      <c r="I28" s="49">
        <f t="shared" si="0"/>
        <v>1340000</v>
      </c>
      <c r="J28" s="135">
        <f>I28</f>
        <v>1340000</v>
      </c>
      <c r="L28" s="127"/>
    </row>
    <row r="29" spans="1:12" ht="25.5">
      <c r="A29" s="64" t="s">
        <v>214</v>
      </c>
      <c r="B29" s="90" t="s">
        <v>312</v>
      </c>
      <c r="C29" s="90">
        <v>75004054</v>
      </c>
      <c r="D29" s="21" t="s">
        <v>214</v>
      </c>
      <c r="E29" s="120">
        <v>6500883</v>
      </c>
      <c r="F29" s="20" t="s">
        <v>5</v>
      </c>
      <c r="G29" s="49">
        <v>6160000</v>
      </c>
      <c r="H29" s="165">
        <v>0</v>
      </c>
      <c r="I29" s="49">
        <f t="shared" si="0"/>
        <v>6160000</v>
      </c>
      <c r="J29" s="135">
        <f>I29</f>
        <v>6160000</v>
      </c>
      <c r="L29" s="127"/>
    </row>
    <row r="30" spans="1:12" ht="25.5">
      <c r="A30" s="62" t="s">
        <v>124</v>
      </c>
      <c r="B30" s="88" t="s">
        <v>312</v>
      </c>
      <c r="C30" s="88">
        <v>75004038</v>
      </c>
      <c r="D30" s="20" t="s">
        <v>125</v>
      </c>
      <c r="E30" s="120">
        <v>4161602</v>
      </c>
      <c r="F30" s="20" t="s">
        <v>6</v>
      </c>
      <c r="G30" s="49">
        <v>2752000</v>
      </c>
      <c r="H30" s="165">
        <v>0</v>
      </c>
      <c r="I30" s="49">
        <f t="shared" si="0"/>
        <v>2752000</v>
      </c>
      <c r="J30" s="136">
        <f>I30+I31</f>
        <v>6252000</v>
      </c>
      <c r="L30" s="127"/>
    </row>
    <row r="31" spans="1:12" ht="25.5">
      <c r="A31" s="63"/>
      <c r="B31" s="89" t="s">
        <v>312</v>
      </c>
      <c r="C31" s="89">
        <v>75004038</v>
      </c>
      <c r="D31" s="20" t="s">
        <v>126</v>
      </c>
      <c r="E31" s="120">
        <v>8685692</v>
      </c>
      <c r="F31" s="20" t="s">
        <v>13</v>
      </c>
      <c r="G31" s="49">
        <v>3500000</v>
      </c>
      <c r="H31" s="165">
        <v>0</v>
      </c>
      <c r="I31" s="49">
        <f t="shared" si="0"/>
        <v>3500000</v>
      </c>
      <c r="J31" s="158"/>
      <c r="L31" s="127"/>
    </row>
    <row r="32" spans="1:12" ht="33" customHeight="1">
      <c r="A32" s="62" t="s">
        <v>310</v>
      </c>
      <c r="B32" s="88" t="s">
        <v>312</v>
      </c>
      <c r="C32" s="88">
        <v>75004089</v>
      </c>
      <c r="D32" s="20" t="s">
        <v>310</v>
      </c>
      <c r="E32" s="120">
        <v>4659389</v>
      </c>
      <c r="F32" s="20" t="s">
        <v>7</v>
      </c>
      <c r="G32" s="49">
        <v>1152000</v>
      </c>
      <c r="H32" s="165">
        <v>0</v>
      </c>
      <c r="I32" s="49">
        <f t="shared" si="0"/>
        <v>1152000</v>
      </c>
      <c r="J32" s="136">
        <f>I32+I33</f>
        <v>2404000</v>
      </c>
      <c r="L32" s="127"/>
    </row>
    <row r="33" spans="1:12" ht="25.5">
      <c r="A33" s="63"/>
      <c r="B33" s="89" t="s">
        <v>312</v>
      </c>
      <c r="C33" s="89">
        <v>75004089</v>
      </c>
      <c r="D33" s="20" t="s">
        <v>310</v>
      </c>
      <c r="E33" s="120">
        <v>5290743</v>
      </c>
      <c r="F33" s="20" t="s">
        <v>8</v>
      </c>
      <c r="G33" s="49">
        <v>1252000</v>
      </c>
      <c r="H33" s="165">
        <v>0</v>
      </c>
      <c r="I33" s="49">
        <f t="shared" si="0"/>
        <v>1252000</v>
      </c>
      <c r="J33" s="158"/>
      <c r="L33" s="127"/>
    </row>
    <row r="34" spans="1:12" ht="25.5">
      <c r="A34" s="62" t="s">
        <v>95</v>
      </c>
      <c r="B34" s="88" t="s">
        <v>312</v>
      </c>
      <c r="C34" s="88">
        <v>75004097</v>
      </c>
      <c r="D34" s="20" t="s">
        <v>178</v>
      </c>
      <c r="E34" s="120">
        <v>3721104</v>
      </c>
      <c r="F34" s="20" t="s">
        <v>5</v>
      </c>
      <c r="G34" s="49">
        <v>6915000</v>
      </c>
      <c r="H34" s="165">
        <v>0</v>
      </c>
      <c r="I34" s="49">
        <f t="shared" si="0"/>
        <v>6915000</v>
      </c>
      <c r="J34" s="136">
        <f>I34+I35</f>
        <v>7161000</v>
      </c>
      <c r="L34" s="127"/>
    </row>
    <row r="35" spans="1:12" ht="25.5">
      <c r="A35" s="63"/>
      <c r="B35" s="89" t="s">
        <v>312</v>
      </c>
      <c r="C35" s="89">
        <v>75004097</v>
      </c>
      <c r="D35" s="20" t="s">
        <v>304</v>
      </c>
      <c r="E35" s="120">
        <v>4607247</v>
      </c>
      <c r="F35" s="20" t="s">
        <v>8</v>
      </c>
      <c r="G35" s="49">
        <v>246000</v>
      </c>
      <c r="H35" s="165">
        <v>0</v>
      </c>
      <c r="I35" s="49">
        <f t="shared" si="0"/>
        <v>246000</v>
      </c>
      <c r="J35" s="158"/>
      <c r="L35" s="127"/>
    </row>
    <row r="36" spans="1:12" ht="25.5">
      <c r="A36" s="64" t="s">
        <v>96</v>
      </c>
      <c r="B36" s="90" t="s">
        <v>312</v>
      </c>
      <c r="C36" s="90">
        <v>75004127</v>
      </c>
      <c r="D36" s="20" t="s">
        <v>320</v>
      </c>
      <c r="E36" s="120">
        <v>8298670</v>
      </c>
      <c r="F36" s="20" t="s">
        <v>4</v>
      </c>
      <c r="G36" s="49">
        <v>8223000</v>
      </c>
      <c r="H36" s="165">
        <v>0</v>
      </c>
      <c r="I36" s="49">
        <f t="shared" si="0"/>
        <v>8223000</v>
      </c>
      <c r="J36" s="135">
        <f>I36</f>
        <v>8223000</v>
      </c>
      <c r="L36" s="127"/>
    </row>
    <row r="37" spans="1:12" ht="24.75" customHeight="1">
      <c r="A37" s="62" t="s">
        <v>127</v>
      </c>
      <c r="B37" s="88" t="s">
        <v>312</v>
      </c>
      <c r="C37" s="88">
        <v>75004259</v>
      </c>
      <c r="D37" s="20" t="s">
        <v>14</v>
      </c>
      <c r="E37" s="120">
        <v>3342323</v>
      </c>
      <c r="F37" s="20" t="s">
        <v>15</v>
      </c>
      <c r="G37" s="49">
        <v>2242000</v>
      </c>
      <c r="H37" s="165">
        <v>0</v>
      </c>
      <c r="I37" s="49">
        <f t="shared" si="0"/>
        <v>2242000</v>
      </c>
      <c r="J37" s="136">
        <f>I37+I38+I39</f>
        <v>18057000</v>
      </c>
      <c r="L37" s="127"/>
    </row>
    <row r="38" spans="1:12" ht="12.75">
      <c r="A38" s="65"/>
      <c r="B38" s="91" t="s">
        <v>312</v>
      </c>
      <c r="C38" s="91">
        <v>75004259</v>
      </c>
      <c r="D38" s="20" t="s">
        <v>16</v>
      </c>
      <c r="E38" s="120">
        <v>1144673</v>
      </c>
      <c r="F38" s="20" t="s">
        <v>6</v>
      </c>
      <c r="G38" s="49">
        <v>1915000</v>
      </c>
      <c r="H38" s="165">
        <v>0</v>
      </c>
      <c r="I38" s="49">
        <f t="shared" si="0"/>
        <v>1915000</v>
      </c>
      <c r="J38" s="156"/>
      <c r="L38" s="127"/>
    </row>
    <row r="39" spans="1:12" ht="12.75">
      <c r="A39" s="63"/>
      <c r="B39" s="89" t="s">
        <v>312</v>
      </c>
      <c r="C39" s="89">
        <v>75004259</v>
      </c>
      <c r="D39" s="20" t="s">
        <v>17</v>
      </c>
      <c r="E39" s="120">
        <v>3734704</v>
      </c>
      <c r="F39" s="20" t="s">
        <v>13</v>
      </c>
      <c r="G39" s="49">
        <v>13900000</v>
      </c>
      <c r="H39" s="165">
        <v>0</v>
      </c>
      <c r="I39" s="49">
        <f t="shared" si="0"/>
        <v>13900000</v>
      </c>
      <c r="J39" s="158"/>
      <c r="L39" s="127"/>
    </row>
    <row r="40" spans="1:12" ht="50.25" customHeight="1">
      <c r="A40" s="62" t="s">
        <v>213</v>
      </c>
      <c r="B40" s="88" t="s">
        <v>312</v>
      </c>
      <c r="C40" s="88">
        <v>75004372</v>
      </c>
      <c r="D40" s="20" t="s">
        <v>10</v>
      </c>
      <c r="E40" s="120">
        <v>7237555</v>
      </c>
      <c r="F40" s="20" t="s">
        <v>4</v>
      </c>
      <c r="G40" s="49">
        <v>20426000</v>
      </c>
      <c r="H40" s="165">
        <v>0</v>
      </c>
      <c r="I40" s="49">
        <f t="shared" si="0"/>
        <v>20426000</v>
      </c>
      <c r="J40" s="136">
        <f>I40+I41</f>
        <v>23537000</v>
      </c>
      <c r="L40" s="127"/>
    </row>
    <row r="41" spans="1:12" ht="12.75">
      <c r="A41" s="63"/>
      <c r="B41" s="89" t="s">
        <v>312</v>
      </c>
      <c r="C41" s="89">
        <v>75004372</v>
      </c>
      <c r="D41" s="20" t="s">
        <v>16</v>
      </c>
      <c r="E41" s="120">
        <v>2005531</v>
      </c>
      <c r="F41" s="20" t="s">
        <v>6</v>
      </c>
      <c r="G41" s="49">
        <v>3111000</v>
      </c>
      <c r="H41" s="165">
        <v>0</v>
      </c>
      <c r="I41" s="49">
        <f t="shared" si="0"/>
        <v>3111000</v>
      </c>
      <c r="J41" s="158"/>
      <c r="L41" s="127"/>
    </row>
    <row r="42" spans="1:12" ht="38.25">
      <c r="A42" s="64" t="s">
        <v>216</v>
      </c>
      <c r="B42" s="90" t="s">
        <v>312</v>
      </c>
      <c r="C42" s="90">
        <v>75004381</v>
      </c>
      <c r="D42" s="20" t="s">
        <v>321</v>
      </c>
      <c r="E42" s="120">
        <v>5699652</v>
      </c>
      <c r="F42" s="20" t="s">
        <v>4</v>
      </c>
      <c r="G42" s="49">
        <v>1852000</v>
      </c>
      <c r="H42" s="165">
        <v>0</v>
      </c>
      <c r="I42" s="49">
        <f t="shared" si="0"/>
        <v>1852000</v>
      </c>
      <c r="J42" s="135">
        <f>I42</f>
        <v>1852000</v>
      </c>
      <c r="L42" s="127"/>
    </row>
    <row r="43" spans="1:12" ht="25.5">
      <c r="A43" s="64" t="s">
        <v>97</v>
      </c>
      <c r="B43" s="90" t="s">
        <v>312</v>
      </c>
      <c r="C43" s="90">
        <v>75004399</v>
      </c>
      <c r="D43" s="20" t="s">
        <v>305</v>
      </c>
      <c r="E43" s="120">
        <v>7663462</v>
      </c>
      <c r="F43" s="20" t="s">
        <v>4</v>
      </c>
      <c r="G43" s="49">
        <v>6064000</v>
      </c>
      <c r="H43" s="165">
        <v>0</v>
      </c>
      <c r="I43" s="49">
        <f t="shared" si="0"/>
        <v>6064000</v>
      </c>
      <c r="J43" s="135">
        <f>I43</f>
        <v>6064000</v>
      </c>
      <c r="L43" s="127"/>
    </row>
    <row r="44" spans="1:12" ht="25.5">
      <c r="A44" s="64" t="s">
        <v>98</v>
      </c>
      <c r="B44" s="90" t="s">
        <v>312</v>
      </c>
      <c r="C44" s="90">
        <v>75004402</v>
      </c>
      <c r="D44" s="20" t="s">
        <v>18</v>
      </c>
      <c r="E44" s="120">
        <v>5411328</v>
      </c>
      <c r="F44" s="20" t="s">
        <v>4</v>
      </c>
      <c r="G44" s="49">
        <v>15745000</v>
      </c>
      <c r="H44" s="165">
        <v>0</v>
      </c>
      <c r="I44" s="49">
        <f t="shared" si="0"/>
        <v>15745000</v>
      </c>
      <c r="J44" s="135">
        <f>I44</f>
        <v>15745000</v>
      </c>
      <c r="L44" s="127"/>
    </row>
    <row r="45" spans="1:12" ht="25.5">
      <c r="A45" s="64" t="s">
        <v>128</v>
      </c>
      <c r="B45" s="90" t="s">
        <v>312</v>
      </c>
      <c r="C45" s="90">
        <v>75004429</v>
      </c>
      <c r="D45" s="21" t="s">
        <v>128</v>
      </c>
      <c r="E45" s="120">
        <v>8167770</v>
      </c>
      <c r="F45" s="20" t="s">
        <v>5</v>
      </c>
      <c r="G45" s="49">
        <v>23206000</v>
      </c>
      <c r="H45" s="165">
        <v>0</v>
      </c>
      <c r="I45" s="49">
        <f t="shared" si="0"/>
        <v>23206000</v>
      </c>
      <c r="J45" s="135">
        <f>I45</f>
        <v>23206000</v>
      </c>
      <c r="L45" s="127"/>
    </row>
    <row r="46" spans="1:12" ht="27.75" customHeight="1">
      <c r="A46" s="62" t="s">
        <v>99</v>
      </c>
      <c r="B46" s="88" t="s">
        <v>312</v>
      </c>
      <c r="C46" s="88">
        <v>75004437</v>
      </c>
      <c r="D46" s="20" t="s">
        <v>129</v>
      </c>
      <c r="E46" s="120">
        <v>4564739</v>
      </c>
      <c r="F46" s="20" t="s">
        <v>19</v>
      </c>
      <c r="G46" s="49">
        <v>1826000</v>
      </c>
      <c r="H46" s="165">
        <v>0</v>
      </c>
      <c r="I46" s="49">
        <f t="shared" si="0"/>
        <v>1826000</v>
      </c>
      <c r="J46" s="136">
        <f>I46+I47+I48+I49</f>
        <v>8680000</v>
      </c>
      <c r="L46" s="127"/>
    </row>
    <row r="47" spans="1:12" ht="25.5">
      <c r="A47" s="65"/>
      <c r="B47" s="91" t="s">
        <v>312</v>
      </c>
      <c r="C47" s="91">
        <v>75004437</v>
      </c>
      <c r="D47" s="20" t="s">
        <v>179</v>
      </c>
      <c r="E47" s="120">
        <v>9973277</v>
      </c>
      <c r="F47" s="20" t="s">
        <v>20</v>
      </c>
      <c r="G47" s="49">
        <v>567000</v>
      </c>
      <c r="H47" s="165">
        <v>0</v>
      </c>
      <c r="I47" s="49">
        <f t="shared" si="0"/>
        <v>567000</v>
      </c>
      <c r="J47" s="156"/>
      <c r="L47" s="127"/>
    </row>
    <row r="48" spans="1:12" ht="38.25">
      <c r="A48" s="65"/>
      <c r="B48" s="91" t="s">
        <v>312</v>
      </c>
      <c r="C48" s="91">
        <v>75004437</v>
      </c>
      <c r="D48" s="20" t="s">
        <v>130</v>
      </c>
      <c r="E48" s="120">
        <v>7887392</v>
      </c>
      <c r="F48" s="20" t="s">
        <v>221</v>
      </c>
      <c r="G48" s="49">
        <v>225000</v>
      </c>
      <c r="H48" s="165">
        <v>0</v>
      </c>
      <c r="I48" s="49">
        <f t="shared" si="0"/>
        <v>225000</v>
      </c>
      <c r="J48" s="156"/>
      <c r="L48" s="127"/>
    </row>
    <row r="49" spans="1:12" ht="38.25">
      <c r="A49" s="65"/>
      <c r="B49" s="91" t="s">
        <v>312</v>
      </c>
      <c r="C49" s="91">
        <v>75004437</v>
      </c>
      <c r="D49" s="20" t="s">
        <v>23</v>
      </c>
      <c r="E49" s="120">
        <v>1016631</v>
      </c>
      <c r="F49" s="20" t="s">
        <v>221</v>
      </c>
      <c r="G49" s="49">
        <v>6062000</v>
      </c>
      <c r="H49" s="165">
        <v>0</v>
      </c>
      <c r="I49" s="49">
        <f t="shared" si="0"/>
        <v>6062000</v>
      </c>
      <c r="J49" s="156"/>
      <c r="L49" s="127"/>
    </row>
    <row r="50" spans="1:12" ht="25.5" customHeight="1">
      <c r="A50" s="66" t="s">
        <v>100</v>
      </c>
      <c r="B50" s="92" t="s">
        <v>312</v>
      </c>
      <c r="C50" s="92">
        <v>150100</v>
      </c>
      <c r="D50" s="22" t="s">
        <v>100</v>
      </c>
      <c r="E50" s="121">
        <v>4046453</v>
      </c>
      <c r="F50" s="22" t="s">
        <v>7</v>
      </c>
      <c r="G50" s="49">
        <v>764000</v>
      </c>
      <c r="H50" s="165">
        <v>0</v>
      </c>
      <c r="I50" s="49">
        <f t="shared" si="0"/>
        <v>764000</v>
      </c>
      <c r="J50" s="159">
        <f>I50+I51</f>
        <v>5264000</v>
      </c>
      <c r="L50" s="127"/>
    </row>
    <row r="51" spans="1:12" ht="12.75">
      <c r="A51" s="67"/>
      <c r="B51" s="93" t="s">
        <v>312</v>
      </c>
      <c r="C51" s="93">
        <v>150100</v>
      </c>
      <c r="D51" s="22" t="s">
        <v>100</v>
      </c>
      <c r="E51" s="121">
        <v>4159287</v>
      </c>
      <c r="F51" s="22" t="s">
        <v>13</v>
      </c>
      <c r="G51" s="49">
        <v>4500000</v>
      </c>
      <c r="H51" s="165">
        <v>0</v>
      </c>
      <c r="I51" s="49">
        <f t="shared" si="0"/>
        <v>4500000</v>
      </c>
      <c r="J51" s="160"/>
      <c r="L51" s="127"/>
    </row>
    <row r="52" spans="1:12" ht="12.75">
      <c r="A52" s="68" t="s">
        <v>212</v>
      </c>
      <c r="B52" s="94" t="s">
        <v>312</v>
      </c>
      <c r="C52" s="94">
        <v>75004101</v>
      </c>
      <c r="D52" s="23" t="s">
        <v>212</v>
      </c>
      <c r="E52" s="121">
        <v>7300941</v>
      </c>
      <c r="F52" s="22" t="s">
        <v>4</v>
      </c>
      <c r="G52" s="49">
        <v>3965000</v>
      </c>
      <c r="H52" s="165">
        <v>0</v>
      </c>
      <c r="I52" s="49">
        <f t="shared" si="0"/>
        <v>3965000</v>
      </c>
      <c r="J52" s="137">
        <f>I52</f>
        <v>3965000</v>
      </c>
      <c r="L52" s="127"/>
    </row>
    <row r="53" spans="1:12" ht="25.5">
      <c r="A53" s="68" t="s">
        <v>101</v>
      </c>
      <c r="B53" s="94" t="s">
        <v>312</v>
      </c>
      <c r="C53" s="94">
        <v>71197702</v>
      </c>
      <c r="D53" s="22" t="s">
        <v>25</v>
      </c>
      <c r="E53" s="121">
        <v>7369254</v>
      </c>
      <c r="F53" s="22" t="s">
        <v>4</v>
      </c>
      <c r="G53" s="49">
        <v>4636000</v>
      </c>
      <c r="H53" s="165">
        <v>0</v>
      </c>
      <c r="I53" s="49">
        <f t="shared" si="0"/>
        <v>4636000</v>
      </c>
      <c r="J53" s="137">
        <f>I53</f>
        <v>4636000</v>
      </c>
      <c r="L53" s="127"/>
    </row>
    <row r="54" spans="1:12" ht="25.5">
      <c r="A54" s="68" t="s">
        <v>102</v>
      </c>
      <c r="B54" s="94" t="s">
        <v>312</v>
      </c>
      <c r="C54" s="94">
        <v>75004143</v>
      </c>
      <c r="D54" s="22" t="s">
        <v>17</v>
      </c>
      <c r="E54" s="121">
        <v>6024510</v>
      </c>
      <c r="F54" s="22" t="s">
        <v>13</v>
      </c>
      <c r="G54" s="49">
        <v>2200000</v>
      </c>
      <c r="H54" s="165">
        <v>0</v>
      </c>
      <c r="I54" s="49">
        <f t="shared" si="0"/>
        <v>2200000</v>
      </c>
      <c r="J54" s="137">
        <f>I54</f>
        <v>2200000</v>
      </c>
      <c r="K54" s="10"/>
      <c r="L54" s="127"/>
    </row>
    <row r="55" spans="1:12" ht="25.5">
      <c r="A55" s="68" t="s">
        <v>166</v>
      </c>
      <c r="B55" s="94" t="s">
        <v>312</v>
      </c>
      <c r="C55" s="94">
        <v>71197737</v>
      </c>
      <c r="D55" s="22" t="s">
        <v>203</v>
      </c>
      <c r="E55" s="121">
        <v>6214333</v>
      </c>
      <c r="F55" s="20" t="s">
        <v>5</v>
      </c>
      <c r="G55" s="49">
        <v>10565000</v>
      </c>
      <c r="H55" s="165">
        <v>0</v>
      </c>
      <c r="I55" s="49">
        <f t="shared" si="0"/>
        <v>10565000</v>
      </c>
      <c r="J55" s="137">
        <f>I55</f>
        <v>10565000</v>
      </c>
      <c r="K55" s="10"/>
      <c r="L55" s="127"/>
    </row>
    <row r="56" spans="1:12" ht="25.5">
      <c r="A56" s="64" t="s">
        <v>165</v>
      </c>
      <c r="B56" s="90" t="s">
        <v>312</v>
      </c>
      <c r="C56" s="90">
        <v>61985899</v>
      </c>
      <c r="D56" s="20" t="s">
        <v>204</v>
      </c>
      <c r="E56" s="120">
        <v>5774720</v>
      </c>
      <c r="F56" s="20" t="s">
        <v>5</v>
      </c>
      <c r="G56" s="49">
        <v>7525000</v>
      </c>
      <c r="H56" s="165">
        <v>0</v>
      </c>
      <c r="I56" s="49">
        <f t="shared" si="0"/>
        <v>7525000</v>
      </c>
      <c r="J56" s="135">
        <f>I56</f>
        <v>7525000</v>
      </c>
      <c r="K56" s="10"/>
      <c r="L56" s="127"/>
    </row>
    <row r="57" spans="1:12" ht="12.75">
      <c r="A57" s="32" t="s">
        <v>26</v>
      </c>
      <c r="B57" s="95"/>
      <c r="C57" s="95"/>
      <c r="D57" s="33"/>
      <c r="E57" s="95"/>
      <c r="F57" s="34"/>
      <c r="G57" s="35">
        <f>SUM(G5:G56)</f>
        <v>302163000</v>
      </c>
      <c r="H57" s="35">
        <f>SUM(H5:H56)</f>
        <v>0</v>
      </c>
      <c r="I57" s="35">
        <f>SUM(I5:I56)</f>
        <v>302163000</v>
      </c>
      <c r="J57" s="161">
        <f>SUM(J5:J56)</f>
        <v>302163000</v>
      </c>
      <c r="K57" s="10"/>
      <c r="L57" s="127"/>
    </row>
    <row r="58" spans="1:11" ht="11.25" customHeight="1">
      <c r="A58" s="19"/>
      <c r="B58" s="96"/>
      <c r="C58" s="96"/>
      <c r="D58" s="19"/>
      <c r="E58" s="96"/>
      <c r="F58" s="15"/>
      <c r="G58" s="15"/>
      <c r="H58" s="166"/>
      <c r="K58" s="10"/>
    </row>
  </sheetData>
  <sheetProtection/>
  <autoFilter ref="A4:I57"/>
  <printOptions/>
  <pageMargins left="0.7874015748031497" right="0.7874015748031497" top="0.8267716535433072" bottom="0.8267716535433072" header="0.2362204724409449" footer="0.15748031496062992"/>
  <pageSetup firstPageNumber="3" useFirstPageNumber="1" fitToHeight="0" fitToWidth="1" horizontalDpi="300" verticalDpi="300" orientation="portrait" paperSize="9" scale="72" r:id="rId1"/>
  <headerFooter alignWithMargins="0">
    <oddFooter>&amp;L&amp;"Arial CE,Kurzíva"Zastupitelstvo Olomouckého kraje 22.9.2011
4.3. - Rozpočet Olomouckého kraje 2011 - dotace z MPSV na poskytování soc.služeb
Příloha č. 1 - Rozdělení dotace poskytovatelům sociálních služeb&amp;R&amp;"Arial CE,Kurzíva"Strana &amp;P (celkem 12)</oddFooter>
  </headerFooter>
  <rowBreaks count="1" manualBreakCount="1"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25">
      <selection activeCell="J1" sqref="J1:J16384"/>
    </sheetView>
  </sheetViews>
  <sheetFormatPr defaultColWidth="9.00390625" defaultRowHeight="12.75"/>
  <cols>
    <col min="1" max="1" width="26.25390625" style="2" customWidth="1"/>
    <col min="2" max="2" width="5.125" style="2" hidden="1" customWidth="1"/>
    <col min="3" max="3" width="19.25390625" style="87" hidden="1" customWidth="1"/>
    <col min="4" max="4" width="27.125" style="2" customWidth="1"/>
    <col min="5" max="5" width="20.625" style="87" hidden="1" customWidth="1"/>
    <col min="6" max="8" width="17.75390625" style="2" customWidth="1"/>
    <col min="9" max="9" width="16.00390625" style="9" customWidth="1"/>
    <col min="10" max="10" width="15.875" style="146" hidden="1" customWidth="1"/>
    <col min="11" max="11" width="12.00390625" style="9" customWidth="1"/>
    <col min="12" max="12" width="12.75390625" style="9" bestFit="1" customWidth="1"/>
    <col min="13" max="16384" width="9.125" style="9" customWidth="1"/>
  </cols>
  <sheetData>
    <row r="1" spans="1:3" ht="18">
      <c r="A1" s="24" t="s">
        <v>104</v>
      </c>
      <c r="B1" s="24"/>
      <c r="C1" s="85"/>
    </row>
    <row r="2" spans="1:3" ht="15">
      <c r="A2" s="31" t="s">
        <v>110</v>
      </c>
      <c r="B2" s="31"/>
      <c r="C2" s="86"/>
    </row>
    <row r="3" spans="1:11" ht="12.75">
      <c r="A3" s="15"/>
      <c r="B3" s="15"/>
      <c r="C3" s="16"/>
      <c r="D3" s="15"/>
      <c r="E3" s="16"/>
      <c r="F3" s="15"/>
      <c r="G3" s="15"/>
      <c r="H3" s="15"/>
      <c r="I3" s="18" t="s">
        <v>103</v>
      </c>
      <c r="K3" s="10"/>
    </row>
    <row r="4" spans="1:11" ht="42.75" customHeight="1">
      <c r="A4" s="7" t="s">
        <v>0</v>
      </c>
      <c r="B4" s="84" t="s">
        <v>311</v>
      </c>
      <c r="C4" s="84" t="s">
        <v>308</v>
      </c>
      <c r="D4" s="7" t="s">
        <v>1</v>
      </c>
      <c r="E4" s="84" t="s">
        <v>318</v>
      </c>
      <c r="F4" s="7" t="s">
        <v>2</v>
      </c>
      <c r="G4" s="164" t="s">
        <v>358</v>
      </c>
      <c r="H4" s="164" t="s">
        <v>359</v>
      </c>
      <c r="I4" s="164" t="s">
        <v>360</v>
      </c>
      <c r="J4" s="147" t="s">
        <v>111</v>
      </c>
      <c r="K4" s="10"/>
    </row>
    <row r="5" spans="1:12" ht="12.75" customHeight="1">
      <c r="A5" s="69" t="s">
        <v>27</v>
      </c>
      <c r="B5" s="99" t="s">
        <v>312</v>
      </c>
      <c r="C5" s="99">
        <v>49558854</v>
      </c>
      <c r="D5" s="11" t="s">
        <v>10</v>
      </c>
      <c r="E5" s="122">
        <v>3742064</v>
      </c>
      <c r="F5" s="11" t="s">
        <v>4</v>
      </c>
      <c r="G5" s="49">
        <v>4603000</v>
      </c>
      <c r="H5" s="167">
        <v>0</v>
      </c>
      <c r="I5" s="49">
        <f>G5+H5</f>
        <v>4603000</v>
      </c>
      <c r="J5" s="140">
        <f>I5+I6+I7+I8+I9</f>
        <v>13516000</v>
      </c>
      <c r="K5" s="10"/>
      <c r="L5" s="127"/>
    </row>
    <row r="6" spans="1:12" ht="25.5">
      <c r="A6" s="70"/>
      <c r="B6" s="100" t="s">
        <v>312</v>
      </c>
      <c r="C6" s="100">
        <v>49558854</v>
      </c>
      <c r="D6" s="11" t="s">
        <v>17</v>
      </c>
      <c r="E6" s="122">
        <v>1926202</v>
      </c>
      <c r="F6" s="11" t="s">
        <v>13</v>
      </c>
      <c r="G6" s="49">
        <v>5231000</v>
      </c>
      <c r="H6" s="167">
        <v>0</v>
      </c>
      <c r="I6" s="49">
        <f aca="true" t="shared" si="0" ref="I6:I30">G6+H6</f>
        <v>5231000</v>
      </c>
      <c r="J6" s="141"/>
      <c r="K6" s="10"/>
      <c r="L6" s="127"/>
    </row>
    <row r="7" spans="1:12" ht="12.75">
      <c r="A7" s="70"/>
      <c r="B7" s="100" t="s">
        <v>312</v>
      </c>
      <c r="C7" s="100">
        <v>49558854</v>
      </c>
      <c r="D7" s="11" t="s">
        <v>24</v>
      </c>
      <c r="E7" s="122">
        <v>6433547</v>
      </c>
      <c r="F7" s="11" t="s">
        <v>7</v>
      </c>
      <c r="G7" s="49">
        <v>1925000</v>
      </c>
      <c r="H7" s="167">
        <v>0</v>
      </c>
      <c r="I7" s="49">
        <f t="shared" si="0"/>
        <v>1925000</v>
      </c>
      <c r="J7" s="141"/>
      <c r="K7" s="10"/>
      <c r="L7" s="127"/>
    </row>
    <row r="8" spans="1:12" ht="12.75">
      <c r="A8" s="70"/>
      <c r="B8" s="100" t="s">
        <v>312</v>
      </c>
      <c r="C8" s="100">
        <v>49558854</v>
      </c>
      <c r="D8" s="11" t="s">
        <v>113</v>
      </c>
      <c r="E8" s="122">
        <v>9130254</v>
      </c>
      <c r="F8" s="11" t="s">
        <v>39</v>
      </c>
      <c r="G8" s="49">
        <v>502000</v>
      </c>
      <c r="H8" s="167">
        <v>0</v>
      </c>
      <c r="I8" s="49">
        <f t="shared" si="0"/>
        <v>502000</v>
      </c>
      <c r="J8" s="141"/>
      <c r="K8" s="10"/>
      <c r="L8" s="127"/>
    </row>
    <row r="9" spans="1:12" ht="25.5">
      <c r="A9" s="71"/>
      <c r="B9" s="101" t="s">
        <v>312</v>
      </c>
      <c r="C9" s="101">
        <v>49558854</v>
      </c>
      <c r="D9" s="11" t="s">
        <v>10</v>
      </c>
      <c r="E9" s="122">
        <v>9841921</v>
      </c>
      <c r="F9" s="11" t="s">
        <v>3</v>
      </c>
      <c r="G9" s="49">
        <v>1255000</v>
      </c>
      <c r="H9" s="167">
        <v>0</v>
      </c>
      <c r="I9" s="49">
        <f t="shared" si="0"/>
        <v>1255000</v>
      </c>
      <c r="J9" s="139"/>
      <c r="K9" s="10"/>
      <c r="L9" s="127"/>
    </row>
    <row r="10" spans="1:12" ht="25.5">
      <c r="A10" s="72" t="s">
        <v>105</v>
      </c>
      <c r="B10" s="102" t="s">
        <v>312</v>
      </c>
      <c r="C10" s="102">
        <v>49559044</v>
      </c>
      <c r="D10" s="11" t="s">
        <v>105</v>
      </c>
      <c r="E10" s="122">
        <v>1623387</v>
      </c>
      <c r="F10" s="11" t="s">
        <v>13</v>
      </c>
      <c r="G10" s="49">
        <v>1071000</v>
      </c>
      <c r="H10" s="167">
        <v>0</v>
      </c>
      <c r="I10" s="49">
        <f t="shared" si="0"/>
        <v>1071000</v>
      </c>
      <c r="J10" s="138">
        <f>I10</f>
        <v>1071000</v>
      </c>
      <c r="L10" s="127"/>
    </row>
    <row r="11" spans="1:12" ht="12.75">
      <c r="A11" s="69" t="s">
        <v>28</v>
      </c>
      <c r="B11" s="99" t="s">
        <v>312</v>
      </c>
      <c r="C11" s="99">
        <v>64095771</v>
      </c>
      <c r="D11" s="11" t="s">
        <v>205</v>
      </c>
      <c r="E11" s="122">
        <v>4184171</v>
      </c>
      <c r="F11" s="11" t="s">
        <v>4</v>
      </c>
      <c r="G11" s="49">
        <v>1590000</v>
      </c>
      <c r="H11" s="167">
        <v>0</v>
      </c>
      <c r="I11" s="49">
        <f t="shared" si="0"/>
        <v>1590000</v>
      </c>
      <c r="J11" s="140">
        <f>I11+I12</f>
        <v>1757000</v>
      </c>
      <c r="L11" s="127"/>
    </row>
    <row r="12" spans="1:12" ht="25.5">
      <c r="A12" s="71"/>
      <c r="B12" s="101" t="s">
        <v>312</v>
      </c>
      <c r="C12" s="101">
        <v>64095771</v>
      </c>
      <c r="D12" s="11" t="s">
        <v>17</v>
      </c>
      <c r="E12" s="122">
        <v>8700573</v>
      </c>
      <c r="F12" s="11" t="s">
        <v>13</v>
      </c>
      <c r="G12" s="49">
        <v>167000</v>
      </c>
      <c r="H12" s="167">
        <v>0</v>
      </c>
      <c r="I12" s="49">
        <f t="shared" si="0"/>
        <v>167000</v>
      </c>
      <c r="J12" s="139"/>
      <c r="L12" s="127"/>
    </row>
    <row r="13" spans="1:12" ht="25.5">
      <c r="A13" s="72" t="s">
        <v>206</v>
      </c>
      <c r="B13" s="102" t="s">
        <v>312</v>
      </c>
      <c r="C13" s="102">
        <v>70008922</v>
      </c>
      <c r="D13" s="11" t="s">
        <v>206</v>
      </c>
      <c r="E13" s="122">
        <v>4339830</v>
      </c>
      <c r="F13" s="11" t="s">
        <v>4</v>
      </c>
      <c r="G13" s="49">
        <v>1674000</v>
      </c>
      <c r="H13" s="167">
        <v>0</v>
      </c>
      <c r="I13" s="49">
        <f t="shared" si="0"/>
        <v>1674000</v>
      </c>
      <c r="J13" s="138">
        <f>I13</f>
        <v>1674000</v>
      </c>
      <c r="L13" s="127"/>
    </row>
    <row r="14" spans="1:12" ht="12.75">
      <c r="A14" s="72" t="s">
        <v>131</v>
      </c>
      <c r="B14" s="102" t="s">
        <v>312</v>
      </c>
      <c r="C14" s="102">
        <v>70286001</v>
      </c>
      <c r="D14" s="11" t="s">
        <v>131</v>
      </c>
      <c r="E14" s="122">
        <v>6531355</v>
      </c>
      <c r="F14" s="11" t="s">
        <v>4</v>
      </c>
      <c r="G14" s="49">
        <v>1506000</v>
      </c>
      <c r="H14" s="167">
        <v>0</v>
      </c>
      <c r="I14" s="49">
        <f t="shared" si="0"/>
        <v>1506000</v>
      </c>
      <c r="J14" s="138">
        <f>I14</f>
        <v>1506000</v>
      </c>
      <c r="L14" s="127"/>
    </row>
    <row r="15" spans="1:12" ht="21.75" customHeight="1">
      <c r="A15" s="69" t="s">
        <v>132</v>
      </c>
      <c r="B15" s="99" t="s">
        <v>312</v>
      </c>
      <c r="C15" s="99">
        <v>70876541</v>
      </c>
      <c r="D15" s="11" t="s">
        <v>132</v>
      </c>
      <c r="E15" s="122">
        <v>8656029</v>
      </c>
      <c r="F15" s="11" t="s">
        <v>4</v>
      </c>
      <c r="G15" s="49">
        <v>6940000</v>
      </c>
      <c r="H15" s="167">
        <v>0</v>
      </c>
      <c r="I15" s="49">
        <f t="shared" si="0"/>
        <v>6940000</v>
      </c>
      <c r="J15" s="140">
        <f>I15+I16+I17</f>
        <v>9451000</v>
      </c>
      <c r="L15" s="127"/>
    </row>
    <row r="16" spans="1:12" ht="25.5">
      <c r="A16" s="70"/>
      <c r="B16" s="100" t="s">
        <v>312</v>
      </c>
      <c r="C16" s="100">
        <v>70876541</v>
      </c>
      <c r="D16" s="11" t="s">
        <v>132</v>
      </c>
      <c r="E16" s="122">
        <v>7072582</v>
      </c>
      <c r="F16" s="11" t="s">
        <v>13</v>
      </c>
      <c r="G16" s="49">
        <v>1423000</v>
      </c>
      <c r="H16" s="167">
        <v>0</v>
      </c>
      <c r="I16" s="49">
        <f t="shared" si="0"/>
        <v>1423000</v>
      </c>
      <c r="J16" s="141"/>
      <c r="L16" s="127"/>
    </row>
    <row r="17" spans="1:12" ht="25.5" customHeight="1">
      <c r="A17" s="71"/>
      <c r="B17" s="101" t="s">
        <v>312</v>
      </c>
      <c r="C17" s="101">
        <v>70876541</v>
      </c>
      <c r="D17" s="11" t="s">
        <v>132</v>
      </c>
      <c r="E17" s="122">
        <v>5114627</v>
      </c>
      <c r="F17" s="11" t="s">
        <v>3</v>
      </c>
      <c r="G17" s="49">
        <v>1088000</v>
      </c>
      <c r="H17" s="167">
        <v>0</v>
      </c>
      <c r="I17" s="49">
        <f t="shared" si="0"/>
        <v>1088000</v>
      </c>
      <c r="J17" s="139"/>
      <c r="L17" s="127"/>
    </row>
    <row r="18" spans="1:12" ht="36" customHeight="1">
      <c r="A18" s="69" t="s">
        <v>133</v>
      </c>
      <c r="B18" s="99" t="s">
        <v>312</v>
      </c>
      <c r="C18" s="99">
        <v>70885541</v>
      </c>
      <c r="D18" s="11" t="s">
        <v>133</v>
      </c>
      <c r="E18" s="122">
        <v>2788489</v>
      </c>
      <c r="F18" s="11" t="s">
        <v>4</v>
      </c>
      <c r="G18" s="49">
        <v>1113000</v>
      </c>
      <c r="H18" s="167">
        <v>0</v>
      </c>
      <c r="I18" s="49">
        <f t="shared" si="0"/>
        <v>1113000</v>
      </c>
      <c r="J18" s="140">
        <f>I18+I19</f>
        <v>1615000</v>
      </c>
      <c r="L18" s="127"/>
    </row>
    <row r="19" spans="1:12" ht="26.25" customHeight="1">
      <c r="A19" s="71"/>
      <c r="B19" s="101" t="s">
        <v>312</v>
      </c>
      <c r="C19" s="101">
        <v>70885541</v>
      </c>
      <c r="D19" s="11" t="s">
        <v>133</v>
      </c>
      <c r="E19" s="122">
        <v>9397004</v>
      </c>
      <c r="F19" s="11" t="s">
        <v>13</v>
      </c>
      <c r="G19" s="49">
        <v>502000</v>
      </c>
      <c r="H19" s="167">
        <v>0</v>
      </c>
      <c r="I19" s="49">
        <f t="shared" si="0"/>
        <v>502000</v>
      </c>
      <c r="J19" s="139"/>
      <c r="L19" s="127"/>
    </row>
    <row r="20" spans="1:12" ht="12.75" customHeight="1">
      <c r="A20" s="72" t="s">
        <v>106</v>
      </c>
      <c r="B20" s="102" t="s">
        <v>312</v>
      </c>
      <c r="C20" s="102">
        <v>70939284</v>
      </c>
      <c r="D20" s="11" t="s">
        <v>106</v>
      </c>
      <c r="E20" s="122">
        <v>4753474</v>
      </c>
      <c r="F20" s="11" t="s">
        <v>4</v>
      </c>
      <c r="G20" s="49">
        <v>2092000</v>
      </c>
      <c r="H20" s="167">
        <v>0</v>
      </c>
      <c r="I20" s="49">
        <f t="shared" si="0"/>
        <v>2092000</v>
      </c>
      <c r="J20" s="138">
        <f>I20</f>
        <v>2092000</v>
      </c>
      <c r="L20" s="127"/>
    </row>
    <row r="21" spans="1:12" ht="25.5" customHeight="1">
      <c r="A21" s="69" t="s">
        <v>107</v>
      </c>
      <c r="B21" s="99" t="s">
        <v>312</v>
      </c>
      <c r="C21" s="99">
        <v>70939730</v>
      </c>
      <c r="D21" s="11" t="s">
        <v>29</v>
      </c>
      <c r="E21" s="122">
        <v>6758499</v>
      </c>
      <c r="F21" s="11" t="s">
        <v>4</v>
      </c>
      <c r="G21" s="49">
        <v>1423000</v>
      </c>
      <c r="H21" s="167">
        <v>0</v>
      </c>
      <c r="I21" s="49">
        <f t="shared" si="0"/>
        <v>1423000</v>
      </c>
      <c r="J21" s="140">
        <f>I21+I22+I23</f>
        <v>4752000</v>
      </c>
      <c r="L21" s="127"/>
    </row>
    <row r="22" spans="1:12" ht="25.5">
      <c r="A22" s="70"/>
      <c r="B22" s="100" t="s">
        <v>312</v>
      </c>
      <c r="C22" s="100">
        <v>70939730</v>
      </c>
      <c r="D22" s="11" t="s">
        <v>17</v>
      </c>
      <c r="E22" s="122">
        <v>6488503</v>
      </c>
      <c r="F22" s="11" t="s">
        <v>13</v>
      </c>
      <c r="G22" s="49">
        <v>2929000</v>
      </c>
      <c r="H22" s="167">
        <v>0</v>
      </c>
      <c r="I22" s="49">
        <f t="shared" si="0"/>
        <v>2929000</v>
      </c>
      <c r="J22" s="141"/>
      <c r="L22" s="127"/>
    </row>
    <row r="23" spans="1:12" ht="38.25">
      <c r="A23" s="71"/>
      <c r="B23" s="101" t="s">
        <v>312</v>
      </c>
      <c r="C23" s="101">
        <v>70939730</v>
      </c>
      <c r="D23" s="11" t="s">
        <v>134</v>
      </c>
      <c r="E23" s="122">
        <v>4192936</v>
      </c>
      <c r="F23" s="11" t="s">
        <v>136</v>
      </c>
      <c r="G23" s="49">
        <v>400000</v>
      </c>
      <c r="H23" s="167">
        <v>0</v>
      </c>
      <c r="I23" s="49">
        <f t="shared" si="0"/>
        <v>400000</v>
      </c>
      <c r="J23" s="139"/>
      <c r="L23" s="127"/>
    </row>
    <row r="24" spans="1:12" ht="25.5">
      <c r="A24" s="72" t="s">
        <v>161</v>
      </c>
      <c r="B24" s="102" t="s">
        <v>312</v>
      </c>
      <c r="C24" s="102">
        <v>70943010</v>
      </c>
      <c r="D24" s="11" t="s">
        <v>161</v>
      </c>
      <c r="E24" s="122">
        <v>9850132</v>
      </c>
      <c r="F24" s="11" t="s">
        <v>4</v>
      </c>
      <c r="G24" s="49">
        <v>1255000</v>
      </c>
      <c r="H24" s="167">
        <v>0</v>
      </c>
      <c r="I24" s="49">
        <f t="shared" si="0"/>
        <v>1255000</v>
      </c>
      <c r="J24" s="138">
        <f>I24</f>
        <v>1255000</v>
      </c>
      <c r="L24" s="127"/>
    </row>
    <row r="25" spans="1:12" ht="38.25">
      <c r="A25" s="69" t="s">
        <v>180</v>
      </c>
      <c r="B25" s="99" t="s">
        <v>312</v>
      </c>
      <c r="C25" s="99">
        <v>71197729</v>
      </c>
      <c r="D25" s="11" t="s">
        <v>180</v>
      </c>
      <c r="E25" s="122">
        <v>3431782</v>
      </c>
      <c r="F25" s="11" t="s">
        <v>5</v>
      </c>
      <c r="G25" s="49">
        <v>15904000</v>
      </c>
      <c r="H25" s="167">
        <v>0</v>
      </c>
      <c r="I25" s="49">
        <f t="shared" si="0"/>
        <v>15904000</v>
      </c>
      <c r="J25" s="140">
        <f>I25+I26</f>
        <v>17787000</v>
      </c>
      <c r="L25" s="127"/>
    </row>
    <row r="26" spans="1:12" ht="12.75">
      <c r="A26" s="71"/>
      <c r="B26" s="101" t="s">
        <v>312</v>
      </c>
      <c r="C26" s="101">
        <v>71197729</v>
      </c>
      <c r="D26" s="11" t="s">
        <v>180</v>
      </c>
      <c r="E26" s="124">
        <v>1742378</v>
      </c>
      <c r="F26" s="25" t="s">
        <v>4</v>
      </c>
      <c r="G26" s="49">
        <v>1883000</v>
      </c>
      <c r="H26" s="167">
        <v>0</v>
      </c>
      <c r="I26" s="49">
        <f t="shared" si="0"/>
        <v>1883000</v>
      </c>
      <c r="J26" s="139"/>
      <c r="L26" s="127"/>
    </row>
    <row r="27" spans="1:12" ht="12.75">
      <c r="A27" s="72" t="s">
        <v>309</v>
      </c>
      <c r="B27" s="102" t="s">
        <v>312</v>
      </c>
      <c r="C27" s="102">
        <v>852163</v>
      </c>
      <c r="D27" s="72" t="s">
        <v>309</v>
      </c>
      <c r="E27" s="102">
        <v>2374811</v>
      </c>
      <c r="F27" s="11" t="s">
        <v>6</v>
      </c>
      <c r="G27" s="49">
        <v>292000</v>
      </c>
      <c r="H27" s="167">
        <v>0</v>
      </c>
      <c r="I27" s="49">
        <f t="shared" si="0"/>
        <v>292000</v>
      </c>
      <c r="J27" s="138">
        <f>I27</f>
        <v>292000</v>
      </c>
      <c r="L27" s="127"/>
    </row>
    <row r="28" spans="1:12" ht="25.5">
      <c r="A28" s="72" t="s">
        <v>181</v>
      </c>
      <c r="B28" s="102" t="s">
        <v>312</v>
      </c>
      <c r="C28" s="102">
        <v>75123215</v>
      </c>
      <c r="D28" s="11" t="s">
        <v>181</v>
      </c>
      <c r="E28" s="122">
        <v>6971263</v>
      </c>
      <c r="F28" s="11" t="s">
        <v>13</v>
      </c>
      <c r="G28" s="49">
        <v>1063000</v>
      </c>
      <c r="H28" s="167">
        <v>0</v>
      </c>
      <c r="I28" s="49">
        <f t="shared" si="0"/>
        <v>1063000</v>
      </c>
      <c r="J28" s="138">
        <f>I28</f>
        <v>1063000</v>
      </c>
      <c r="L28" s="127"/>
    </row>
    <row r="29" spans="1:12" ht="25.5">
      <c r="A29" s="69" t="s">
        <v>182</v>
      </c>
      <c r="B29" s="100" t="s">
        <v>312</v>
      </c>
      <c r="C29" s="100">
        <v>75123240</v>
      </c>
      <c r="D29" s="11" t="s">
        <v>220</v>
      </c>
      <c r="E29" s="122">
        <v>4845070</v>
      </c>
      <c r="F29" s="11" t="s">
        <v>44</v>
      </c>
      <c r="G29" s="49">
        <v>100000</v>
      </c>
      <c r="H29" s="167">
        <v>0</v>
      </c>
      <c r="I29" s="49">
        <f t="shared" si="0"/>
        <v>100000</v>
      </c>
      <c r="J29" s="140">
        <f>I29+I30</f>
        <v>1774000</v>
      </c>
      <c r="L29" s="127"/>
    </row>
    <row r="30" spans="1:12" ht="25.5">
      <c r="A30" s="71"/>
      <c r="B30" s="101" t="s">
        <v>312</v>
      </c>
      <c r="C30" s="101">
        <v>75123240</v>
      </c>
      <c r="D30" s="11" t="s">
        <v>17</v>
      </c>
      <c r="E30" s="122">
        <v>3721331</v>
      </c>
      <c r="F30" s="11" t="s">
        <v>13</v>
      </c>
      <c r="G30" s="49">
        <v>1674000</v>
      </c>
      <c r="H30" s="167">
        <v>0</v>
      </c>
      <c r="I30" s="49">
        <f t="shared" si="0"/>
        <v>1674000</v>
      </c>
      <c r="J30" s="139"/>
      <c r="L30" s="127"/>
    </row>
    <row r="31" spans="1:12" ht="12.75">
      <c r="A31" s="38" t="s">
        <v>26</v>
      </c>
      <c r="B31" s="39"/>
      <c r="C31" s="103"/>
      <c r="D31" s="39"/>
      <c r="E31" s="103"/>
      <c r="F31" s="40"/>
      <c r="G31" s="41">
        <f>SUM(G5:G30)</f>
        <v>59605000</v>
      </c>
      <c r="H31" s="154">
        <f>SUM(H5:H30)</f>
        <v>0</v>
      </c>
      <c r="I31" s="41">
        <f>SUM(I5:I30)</f>
        <v>59605000</v>
      </c>
      <c r="J31" s="154">
        <f>SUM(J5:J30)</f>
        <v>59605000</v>
      </c>
      <c r="L31" s="127"/>
    </row>
    <row r="32" spans="3:10" ht="12.75">
      <c r="C32" s="104"/>
      <c r="E32" s="104"/>
      <c r="J32" s="155"/>
    </row>
    <row r="33" spans="1:10" ht="20.25">
      <c r="A33" s="177"/>
      <c r="B33" s="177"/>
      <c r="C33" s="177"/>
      <c r="D33" s="177"/>
      <c r="E33" s="125"/>
      <c r="J33" s="155"/>
    </row>
    <row r="34" spans="1:8" ht="12.75">
      <c r="A34" s="16"/>
      <c r="B34" s="16"/>
      <c r="C34" s="16"/>
      <c r="D34" s="15"/>
      <c r="E34" s="16"/>
      <c r="F34" s="15"/>
      <c r="G34" s="15"/>
      <c r="H34" s="15"/>
    </row>
  </sheetData>
  <sheetProtection/>
  <autoFilter ref="A4:I31"/>
  <mergeCells count="1">
    <mergeCell ref="A33:D33"/>
  </mergeCells>
  <printOptions/>
  <pageMargins left="0.7874015748031497" right="0.7874015748031497" top="0.8267716535433072" bottom="0.9055118110236221" header="0.1968503937007874" footer="0.15748031496062992"/>
  <pageSetup firstPageNumber="5" useFirstPageNumber="1" fitToHeight="0" fitToWidth="1" horizontalDpi="300" verticalDpi="300" orientation="portrait" paperSize="9" scale="71" r:id="rId1"/>
  <headerFooter alignWithMargins="0">
    <oddFooter>&amp;L&amp;"Arial CE,Kurzíva"Zastupitelstvo Olomouckého kraje 22.9.2011
4.3. - Rozpočet Olomouckého kraje 2011 - dotace z MPSV na poskytování soc.služeb
Příloha č. 1 - Rozdělení dotace poskytovatelům sociálních služeb&amp;R&amp;"Arial CE,Kurzíva"Strana &amp;P (celkem 12)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6"/>
  <sheetViews>
    <sheetView zoomScalePageLayoutView="0" workbookViewId="0" topLeftCell="A154">
      <selection activeCell="I156" sqref="I156"/>
    </sheetView>
  </sheetViews>
  <sheetFormatPr defaultColWidth="9.00390625" defaultRowHeight="12.75"/>
  <cols>
    <col min="1" max="1" width="26.25390625" style="2" customWidth="1"/>
    <col min="2" max="2" width="5.00390625" style="87" hidden="1" customWidth="1"/>
    <col min="3" max="3" width="17.00390625" style="87" hidden="1" customWidth="1"/>
    <col min="4" max="4" width="27.125" style="2" customWidth="1"/>
    <col min="5" max="5" width="21.875" style="87" hidden="1" customWidth="1"/>
    <col min="6" max="7" width="17.75390625" style="2" customWidth="1"/>
    <col min="8" max="8" width="17.75390625" style="169" customWidth="1"/>
    <col min="9" max="9" width="19.25390625" style="9" customWidth="1"/>
    <col min="10" max="10" width="15.125" style="146" hidden="1" customWidth="1"/>
    <col min="11" max="11" width="12.00390625" style="9" customWidth="1"/>
    <col min="12" max="12" width="10.00390625" style="9" bestFit="1" customWidth="1"/>
    <col min="13" max="16384" width="9.125" style="9" customWidth="1"/>
  </cols>
  <sheetData>
    <row r="1" spans="1:3" ht="18">
      <c r="A1" s="24" t="s">
        <v>104</v>
      </c>
      <c r="B1" s="85"/>
      <c r="C1" s="85"/>
    </row>
    <row r="2" spans="1:3" ht="15">
      <c r="A2" s="31" t="s">
        <v>207</v>
      </c>
      <c r="B2" s="86"/>
      <c r="C2" s="86"/>
    </row>
    <row r="3" ht="12.75">
      <c r="I3" s="18" t="s">
        <v>103</v>
      </c>
    </row>
    <row r="4" spans="1:10" ht="47.25" customHeight="1">
      <c r="A4" s="7" t="s">
        <v>0</v>
      </c>
      <c r="B4" s="84" t="s">
        <v>311</v>
      </c>
      <c r="C4" s="84" t="s">
        <v>308</v>
      </c>
      <c r="D4" s="7" t="s">
        <v>1</v>
      </c>
      <c r="E4" s="84" t="s">
        <v>318</v>
      </c>
      <c r="F4" s="7" t="s">
        <v>2</v>
      </c>
      <c r="G4" s="164" t="s">
        <v>358</v>
      </c>
      <c r="H4" s="170" t="s">
        <v>359</v>
      </c>
      <c r="I4" s="164" t="s">
        <v>360</v>
      </c>
      <c r="J4" s="147" t="s">
        <v>111</v>
      </c>
    </row>
    <row r="5" spans="1:10" ht="39.75" customHeight="1">
      <c r="A5" s="75" t="s">
        <v>30</v>
      </c>
      <c r="B5" s="105" t="s">
        <v>313</v>
      </c>
      <c r="C5" s="105">
        <v>406422</v>
      </c>
      <c r="D5" s="26" t="s">
        <v>31</v>
      </c>
      <c r="E5" s="126">
        <v>3803303</v>
      </c>
      <c r="F5" s="26" t="s">
        <v>13</v>
      </c>
      <c r="G5" s="49">
        <v>209000</v>
      </c>
      <c r="H5" s="171">
        <v>0</v>
      </c>
      <c r="I5" s="49">
        <f>G5+H5</f>
        <v>209000</v>
      </c>
      <c r="J5" s="139">
        <f>I5</f>
        <v>209000</v>
      </c>
    </row>
    <row r="6" spans="1:10" ht="25.5">
      <c r="A6" s="76" t="s">
        <v>32</v>
      </c>
      <c r="B6" s="106" t="s">
        <v>313</v>
      </c>
      <c r="C6" s="106">
        <v>42766214</v>
      </c>
      <c r="D6" s="11" t="s">
        <v>33</v>
      </c>
      <c r="E6" s="122">
        <v>4879530</v>
      </c>
      <c r="F6" s="11" t="s">
        <v>4</v>
      </c>
      <c r="G6" s="49">
        <v>4603000</v>
      </c>
      <c r="H6" s="172">
        <v>350000</v>
      </c>
      <c r="I6" s="49">
        <f aca="true" t="shared" si="0" ref="I6:I69">G6+H6</f>
        <v>4953000</v>
      </c>
      <c r="J6" s="140">
        <f>SUM(I6:I9)</f>
        <v>7628000</v>
      </c>
    </row>
    <row r="7" spans="1:10" ht="51">
      <c r="A7" s="77"/>
      <c r="B7" s="107" t="s">
        <v>313</v>
      </c>
      <c r="C7" s="107">
        <v>42766214</v>
      </c>
      <c r="D7" s="11" t="s">
        <v>34</v>
      </c>
      <c r="E7" s="122">
        <v>6375661</v>
      </c>
      <c r="F7" s="11" t="s">
        <v>3</v>
      </c>
      <c r="G7" s="49">
        <v>1590000</v>
      </c>
      <c r="H7" s="172">
        <v>115000</v>
      </c>
      <c r="I7" s="49">
        <f t="shared" si="0"/>
        <v>1705000</v>
      </c>
      <c r="J7" s="141"/>
    </row>
    <row r="8" spans="1:10" ht="38.25">
      <c r="A8" s="77"/>
      <c r="B8" s="107" t="s">
        <v>313</v>
      </c>
      <c r="C8" s="107">
        <v>42766214</v>
      </c>
      <c r="D8" s="11" t="s">
        <v>35</v>
      </c>
      <c r="E8" s="122">
        <v>6704470</v>
      </c>
      <c r="F8" s="11" t="s">
        <v>13</v>
      </c>
      <c r="G8" s="49">
        <v>318000</v>
      </c>
      <c r="H8" s="172">
        <v>0</v>
      </c>
      <c r="I8" s="49">
        <f t="shared" si="0"/>
        <v>318000</v>
      </c>
      <c r="J8" s="141"/>
    </row>
    <row r="9" spans="1:10" ht="51">
      <c r="A9" s="75"/>
      <c r="B9" s="105" t="s">
        <v>313</v>
      </c>
      <c r="C9" s="105">
        <v>42766214</v>
      </c>
      <c r="D9" s="11" t="s">
        <v>135</v>
      </c>
      <c r="E9" s="122">
        <v>7690738</v>
      </c>
      <c r="F9" s="11" t="s">
        <v>36</v>
      </c>
      <c r="G9" s="49">
        <v>652000</v>
      </c>
      <c r="H9" s="172">
        <v>0</v>
      </c>
      <c r="I9" s="49">
        <f t="shared" si="0"/>
        <v>652000</v>
      </c>
      <c r="J9" s="139"/>
    </row>
    <row r="10" spans="1:10" ht="25.5">
      <c r="A10" s="76" t="s">
        <v>37</v>
      </c>
      <c r="B10" s="106" t="s">
        <v>313</v>
      </c>
      <c r="C10" s="106">
        <v>42766796</v>
      </c>
      <c r="D10" s="11" t="s">
        <v>233</v>
      </c>
      <c r="E10" s="122">
        <v>1125474</v>
      </c>
      <c r="F10" s="11" t="s">
        <v>15</v>
      </c>
      <c r="G10" s="49">
        <v>1004000</v>
      </c>
      <c r="H10" s="172">
        <v>0</v>
      </c>
      <c r="I10" s="49">
        <f t="shared" si="0"/>
        <v>1004000</v>
      </c>
      <c r="J10" s="140">
        <f>SUM(I10:I17)</f>
        <v>9562000</v>
      </c>
    </row>
    <row r="11" spans="1:10" ht="25.5">
      <c r="A11" s="77"/>
      <c r="B11" s="107" t="s">
        <v>313</v>
      </c>
      <c r="C11" s="107">
        <v>42766796</v>
      </c>
      <c r="D11" s="11" t="s">
        <v>237</v>
      </c>
      <c r="E11" s="122">
        <v>9508464</v>
      </c>
      <c r="F11" s="11" t="s">
        <v>7</v>
      </c>
      <c r="G11" s="49">
        <v>1506000</v>
      </c>
      <c r="H11" s="172">
        <v>0</v>
      </c>
      <c r="I11" s="49">
        <f t="shared" si="0"/>
        <v>1506000</v>
      </c>
      <c r="J11" s="141"/>
    </row>
    <row r="12" spans="1:10" ht="25.5">
      <c r="A12" s="77"/>
      <c r="B12" s="107" t="s">
        <v>313</v>
      </c>
      <c r="C12" s="107">
        <v>42766796</v>
      </c>
      <c r="D12" s="11" t="s">
        <v>236</v>
      </c>
      <c r="E12" s="122">
        <v>9257937</v>
      </c>
      <c r="F12" s="11" t="s">
        <v>7</v>
      </c>
      <c r="G12" s="49">
        <v>1088000</v>
      </c>
      <c r="H12" s="172">
        <v>0</v>
      </c>
      <c r="I12" s="49">
        <f t="shared" si="0"/>
        <v>1088000</v>
      </c>
      <c r="J12" s="141"/>
    </row>
    <row r="13" spans="1:10" ht="25.5" customHeight="1">
      <c r="A13" s="77"/>
      <c r="B13" s="107" t="s">
        <v>313</v>
      </c>
      <c r="C13" s="107">
        <v>42766796</v>
      </c>
      <c r="D13" s="11" t="s">
        <v>234</v>
      </c>
      <c r="E13" s="122">
        <v>3347641</v>
      </c>
      <c r="F13" s="11" t="s">
        <v>13</v>
      </c>
      <c r="G13" s="49">
        <v>2218000</v>
      </c>
      <c r="H13" s="172">
        <v>0</v>
      </c>
      <c r="I13" s="49">
        <f t="shared" si="0"/>
        <v>2218000</v>
      </c>
      <c r="J13" s="141"/>
    </row>
    <row r="14" spans="1:10" ht="25.5">
      <c r="A14" s="77"/>
      <c r="B14" s="107" t="s">
        <v>313</v>
      </c>
      <c r="C14" s="107">
        <v>42766796</v>
      </c>
      <c r="D14" s="11" t="s">
        <v>306</v>
      </c>
      <c r="E14" s="122">
        <v>8303165</v>
      </c>
      <c r="F14" s="11" t="s">
        <v>221</v>
      </c>
      <c r="G14" s="49">
        <v>167000</v>
      </c>
      <c r="H14" s="172">
        <v>0</v>
      </c>
      <c r="I14" s="49">
        <f t="shared" si="0"/>
        <v>167000</v>
      </c>
      <c r="J14" s="141"/>
    </row>
    <row r="15" spans="1:10" ht="38.25">
      <c r="A15" s="77"/>
      <c r="B15" s="107" t="s">
        <v>313</v>
      </c>
      <c r="C15" s="107">
        <v>42766796</v>
      </c>
      <c r="D15" s="11" t="s">
        <v>238</v>
      </c>
      <c r="E15" s="122">
        <v>9599781</v>
      </c>
      <c r="F15" s="11" t="s">
        <v>136</v>
      </c>
      <c r="G15" s="49">
        <v>1600000</v>
      </c>
      <c r="H15" s="172">
        <v>0</v>
      </c>
      <c r="I15" s="49">
        <f t="shared" si="0"/>
        <v>1600000</v>
      </c>
      <c r="J15" s="141"/>
    </row>
    <row r="16" spans="1:10" ht="25.5">
      <c r="A16" s="77"/>
      <c r="B16" s="107" t="s">
        <v>313</v>
      </c>
      <c r="C16" s="107">
        <v>42766796</v>
      </c>
      <c r="D16" s="11" t="s">
        <v>235</v>
      </c>
      <c r="E16" s="122">
        <v>3648753</v>
      </c>
      <c r="F16" s="11" t="s">
        <v>36</v>
      </c>
      <c r="G16" s="49">
        <v>887000</v>
      </c>
      <c r="H16" s="172">
        <v>88000</v>
      </c>
      <c r="I16" s="49">
        <f t="shared" si="0"/>
        <v>975000</v>
      </c>
      <c r="J16" s="141"/>
    </row>
    <row r="17" spans="1:11" ht="25.5">
      <c r="A17" s="75"/>
      <c r="B17" s="105" t="s">
        <v>313</v>
      </c>
      <c r="C17" s="105">
        <v>42766796</v>
      </c>
      <c r="D17" s="11" t="s">
        <v>239</v>
      </c>
      <c r="E17" s="122">
        <v>7457308</v>
      </c>
      <c r="F17" s="11" t="s">
        <v>39</v>
      </c>
      <c r="G17" s="49">
        <v>1004000</v>
      </c>
      <c r="H17" s="172">
        <v>0</v>
      </c>
      <c r="I17" s="49">
        <f t="shared" si="0"/>
        <v>1004000</v>
      </c>
      <c r="J17" s="139"/>
      <c r="K17" s="10"/>
    </row>
    <row r="18" spans="1:10" ht="25.5">
      <c r="A18" s="76" t="s">
        <v>41</v>
      </c>
      <c r="B18" s="106" t="s">
        <v>313</v>
      </c>
      <c r="C18" s="106">
        <v>44159854</v>
      </c>
      <c r="D18" s="11" t="s">
        <v>323</v>
      </c>
      <c r="E18" s="122">
        <v>2562122</v>
      </c>
      <c r="F18" s="11" t="s">
        <v>7</v>
      </c>
      <c r="G18" s="49">
        <v>552000</v>
      </c>
      <c r="H18" s="172">
        <v>30000</v>
      </c>
      <c r="I18" s="49">
        <f t="shared" si="0"/>
        <v>582000</v>
      </c>
      <c r="J18" s="140">
        <f>SUM(I18:I19)</f>
        <v>1301000</v>
      </c>
    </row>
    <row r="19" spans="1:10" ht="25.5">
      <c r="A19" s="75"/>
      <c r="B19" s="105" t="s">
        <v>313</v>
      </c>
      <c r="C19" s="105">
        <v>44159854</v>
      </c>
      <c r="D19" s="11" t="s">
        <v>229</v>
      </c>
      <c r="E19" s="122">
        <v>9252040</v>
      </c>
      <c r="F19" s="11" t="s">
        <v>13</v>
      </c>
      <c r="G19" s="49">
        <v>669000</v>
      </c>
      <c r="H19" s="172">
        <v>50000</v>
      </c>
      <c r="I19" s="49">
        <f t="shared" si="0"/>
        <v>719000</v>
      </c>
      <c r="J19" s="139"/>
    </row>
    <row r="20" spans="1:10" ht="25.5">
      <c r="A20" s="76" t="s">
        <v>42</v>
      </c>
      <c r="B20" s="106" t="s">
        <v>313</v>
      </c>
      <c r="C20" s="106">
        <v>44936427</v>
      </c>
      <c r="D20" s="11" t="s">
        <v>228</v>
      </c>
      <c r="E20" s="122">
        <v>4476630</v>
      </c>
      <c r="F20" s="11" t="s">
        <v>19</v>
      </c>
      <c r="G20" s="49">
        <v>1004000</v>
      </c>
      <c r="H20" s="172">
        <v>0</v>
      </c>
      <c r="I20" s="49">
        <f t="shared" si="0"/>
        <v>1004000</v>
      </c>
      <c r="J20" s="140">
        <f>SUM(I20:I26)</f>
        <v>7764000</v>
      </c>
    </row>
    <row r="21" spans="1:10" ht="38.25">
      <c r="A21" s="77"/>
      <c r="B21" s="107" t="s">
        <v>313</v>
      </c>
      <c r="C21" s="107">
        <v>44936427</v>
      </c>
      <c r="D21" s="11" t="s">
        <v>227</v>
      </c>
      <c r="E21" s="122">
        <v>8269308</v>
      </c>
      <c r="F21" s="11" t="s">
        <v>44</v>
      </c>
      <c r="G21" s="49">
        <v>527000</v>
      </c>
      <c r="H21" s="172">
        <v>0</v>
      </c>
      <c r="I21" s="49">
        <f t="shared" si="0"/>
        <v>527000</v>
      </c>
      <c r="J21" s="141"/>
    </row>
    <row r="22" spans="1:11" ht="38.25">
      <c r="A22" s="77"/>
      <c r="B22" s="107" t="s">
        <v>313</v>
      </c>
      <c r="C22" s="107">
        <v>44936427</v>
      </c>
      <c r="D22" s="11" t="s">
        <v>43</v>
      </c>
      <c r="E22" s="122">
        <v>7437924</v>
      </c>
      <c r="F22" s="11" t="s">
        <v>136</v>
      </c>
      <c r="G22" s="49">
        <v>1080000</v>
      </c>
      <c r="H22" s="172">
        <v>0</v>
      </c>
      <c r="I22" s="49">
        <f t="shared" si="0"/>
        <v>1080000</v>
      </c>
      <c r="J22" s="141"/>
      <c r="K22" s="10"/>
    </row>
    <row r="23" spans="1:10" ht="25.5">
      <c r="A23" s="77"/>
      <c r="B23" s="107" t="s">
        <v>313</v>
      </c>
      <c r="C23" s="107">
        <v>44936427</v>
      </c>
      <c r="D23" s="11" t="s">
        <v>324</v>
      </c>
      <c r="E23" s="122">
        <v>9584323</v>
      </c>
      <c r="F23" s="11" t="s">
        <v>13</v>
      </c>
      <c r="G23" s="49">
        <v>3222000</v>
      </c>
      <c r="H23" s="172">
        <v>50000</v>
      </c>
      <c r="I23" s="49">
        <f t="shared" si="0"/>
        <v>3272000</v>
      </c>
      <c r="J23" s="141"/>
    </row>
    <row r="24" spans="1:10" ht="38.25">
      <c r="A24" s="77"/>
      <c r="B24" s="107" t="s">
        <v>313</v>
      </c>
      <c r="C24" s="107">
        <v>44936427</v>
      </c>
      <c r="D24" s="11" t="s">
        <v>137</v>
      </c>
      <c r="E24" s="122">
        <v>8923745</v>
      </c>
      <c r="F24" s="11" t="s">
        <v>22</v>
      </c>
      <c r="G24" s="49">
        <v>669000</v>
      </c>
      <c r="H24" s="172">
        <v>0</v>
      </c>
      <c r="I24" s="49">
        <f t="shared" si="0"/>
        <v>669000</v>
      </c>
      <c r="J24" s="141"/>
    </row>
    <row r="25" spans="1:10" ht="38.25">
      <c r="A25" s="77"/>
      <c r="B25" s="107" t="s">
        <v>313</v>
      </c>
      <c r="C25" s="107">
        <v>44936427</v>
      </c>
      <c r="D25" s="11" t="s">
        <v>226</v>
      </c>
      <c r="E25" s="122">
        <v>4448004</v>
      </c>
      <c r="F25" s="11" t="s">
        <v>44</v>
      </c>
      <c r="G25" s="49">
        <v>627000</v>
      </c>
      <c r="H25" s="172">
        <v>0</v>
      </c>
      <c r="I25" s="49">
        <f t="shared" si="0"/>
        <v>627000</v>
      </c>
      <c r="J25" s="141"/>
    </row>
    <row r="26" spans="1:11" ht="38.25">
      <c r="A26" s="77"/>
      <c r="B26" s="107" t="s">
        <v>313</v>
      </c>
      <c r="C26" s="107">
        <v>44936427</v>
      </c>
      <c r="D26" s="11" t="s">
        <v>138</v>
      </c>
      <c r="E26" s="122">
        <v>4722894</v>
      </c>
      <c r="F26" s="11" t="s">
        <v>21</v>
      </c>
      <c r="G26" s="49">
        <v>585000</v>
      </c>
      <c r="H26" s="172">
        <v>0</v>
      </c>
      <c r="I26" s="49">
        <f t="shared" si="0"/>
        <v>585000</v>
      </c>
      <c r="J26" s="139"/>
      <c r="K26" s="10"/>
    </row>
    <row r="27" spans="1:10" ht="38.25">
      <c r="A27" s="76" t="s">
        <v>45</v>
      </c>
      <c r="B27" s="174" t="s">
        <v>313</v>
      </c>
      <c r="C27" s="106">
        <v>45180270</v>
      </c>
      <c r="D27" s="11" t="s">
        <v>139</v>
      </c>
      <c r="E27" s="122">
        <v>5436194</v>
      </c>
      <c r="F27" s="11" t="s">
        <v>38</v>
      </c>
      <c r="G27" s="49">
        <v>160000</v>
      </c>
      <c r="H27" s="172">
        <v>0</v>
      </c>
      <c r="I27" s="49">
        <f t="shared" si="0"/>
        <v>160000</v>
      </c>
      <c r="J27" s="140">
        <f>SUM(I27:I30)</f>
        <v>2042000</v>
      </c>
    </row>
    <row r="28" spans="1:10" ht="25.5">
      <c r="A28" s="77"/>
      <c r="B28" s="175" t="s">
        <v>313</v>
      </c>
      <c r="C28" s="107">
        <v>45180270</v>
      </c>
      <c r="D28" s="11" t="s">
        <v>84</v>
      </c>
      <c r="E28" s="122">
        <v>8311953</v>
      </c>
      <c r="F28" s="11" t="s">
        <v>221</v>
      </c>
      <c r="G28" s="49">
        <v>125000</v>
      </c>
      <c r="H28" s="172">
        <v>0</v>
      </c>
      <c r="I28" s="49">
        <f t="shared" si="0"/>
        <v>125000</v>
      </c>
      <c r="J28" s="141"/>
    </row>
    <row r="29" spans="1:10" ht="38.25">
      <c r="A29" s="77"/>
      <c r="B29" s="175" t="s">
        <v>313</v>
      </c>
      <c r="C29" s="107">
        <v>45180270</v>
      </c>
      <c r="D29" s="11" t="s">
        <v>240</v>
      </c>
      <c r="E29" s="122">
        <v>8067654</v>
      </c>
      <c r="F29" s="11" t="s">
        <v>22</v>
      </c>
      <c r="G29" s="49">
        <v>418000</v>
      </c>
      <c r="H29" s="172">
        <v>0</v>
      </c>
      <c r="I29" s="49">
        <f t="shared" si="0"/>
        <v>418000</v>
      </c>
      <c r="J29" s="141"/>
    </row>
    <row r="30" spans="1:10" ht="25.5">
      <c r="A30" s="75"/>
      <c r="B30" s="176" t="s">
        <v>313</v>
      </c>
      <c r="C30" s="105">
        <v>45180270</v>
      </c>
      <c r="D30" s="11" t="s">
        <v>50</v>
      </c>
      <c r="E30" s="122">
        <v>7245387</v>
      </c>
      <c r="F30" s="11" t="s">
        <v>13</v>
      </c>
      <c r="G30" s="49">
        <v>1339000</v>
      </c>
      <c r="H30" s="172">
        <v>0</v>
      </c>
      <c r="I30" s="49">
        <f t="shared" si="0"/>
        <v>1339000</v>
      </c>
      <c r="J30" s="139"/>
    </row>
    <row r="31" spans="1:11" ht="25.5">
      <c r="A31" s="77" t="s">
        <v>46</v>
      </c>
      <c r="B31" s="107" t="s">
        <v>313</v>
      </c>
      <c r="C31" s="107">
        <v>45180326</v>
      </c>
      <c r="D31" s="26" t="s">
        <v>47</v>
      </c>
      <c r="E31" s="126">
        <v>4362944</v>
      </c>
      <c r="F31" s="118" t="s">
        <v>15</v>
      </c>
      <c r="G31" s="119">
        <v>1044000</v>
      </c>
      <c r="H31" s="172">
        <v>0</v>
      </c>
      <c r="I31" s="49">
        <f t="shared" si="0"/>
        <v>1044000</v>
      </c>
      <c r="J31" s="140">
        <f>SUM(I31:I35)</f>
        <v>5185000</v>
      </c>
      <c r="K31" s="10"/>
    </row>
    <row r="32" spans="1:11" ht="25.5">
      <c r="A32" s="77"/>
      <c r="B32" s="107" t="s">
        <v>313</v>
      </c>
      <c r="C32" s="107">
        <v>45180326</v>
      </c>
      <c r="D32" s="11" t="s">
        <v>17</v>
      </c>
      <c r="E32" s="122">
        <v>2964461</v>
      </c>
      <c r="F32" s="14" t="s">
        <v>13</v>
      </c>
      <c r="G32" s="49">
        <v>878000</v>
      </c>
      <c r="H32" s="172">
        <v>0</v>
      </c>
      <c r="I32" s="49">
        <f t="shared" si="0"/>
        <v>878000</v>
      </c>
      <c r="J32" s="141"/>
      <c r="K32" s="10"/>
    </row>
    <row r="33" spans="1:10" ht="38.25">
      <c r="A33" s="77"/>
      <c r="B33" s="107" t="s">
        <v>313</v>
      </c>
      <c r="C33" s="107">
        <v>45180326</v>
      </c>
      <c r="D33" s="11" t="s">
        <v>140</v>
      </c>
      <c r="E33" s="122">
        <v>7980945</v>
      </c>
      <c r="F33" s="11" t="s">
        <v>22</v>
      </c>
      <c r="G33" s="49">
        <v>669000</v>
      </c>
      <c r="H33" s="172">
        <v>0</v>
      </c>
      <c r="I33" s="49">
        <f t="shared" si="0"/>
        <v>669000</v>
      </c>
      <c r="J33" s="141"/>
    </row>
    <row r="34" spans="1:10" ht="12.75">
      <c r="A34" s="77"/>
      <c r="B34" s="107" t="s">
        <v>313</v>
      </c>
      <c r="C34" s="107">
        <v>45180326</v>
      </c>
      <c r="D34" s="11" t="s">
        <v>223</v>
      </c>
      <c r="E34" s="122">
        <v>9009912</v>
      </c>
      <c r="F34" s="11" t="s">
        <v>39</v>
      </c>
      <c r="G34" s="49">
        <v>1674000</v>
      </c>
      <c r="H34" s="172">
        <v>0</v>
      </c>
      <c r="I34" s="49">
        <f t="shared" si="0"/>
        <v>1674000</v>
      </c>
      <c r="J34" s="141"/>
    </row>
    <row r="35" spans="1:10" ht="25.5">
      <c r="A35" s="75"/>
      <c r="B35" s="105" t="s">
        <v>313</v>
      </c>
      <c r="C35" s="105">
        <v>45180326</v>
      </c>
      <c r="D35" s="11" t="s">
        <v>222</v>
      </c>
      <c r="E35" s="122">
        <v>3235520</v>
      </c>
      <c r="F35" s="11" t="s">
        <v>13</v>
      </c>
      <c r="G35" s="49">
        <v>920000</v>
      </c>
      <c r="H35" s="172">
        <v>0</v>
      </c>
      <c r="I35" s="49">
        <f t="shared" si="0"/>
        <v>920000</v>
      </c>
      <c r="J35" s="139"/>
    </row>
    <row r="36" spans="1:10" ht="25.5">
      <c r="A36" s="76" t="s">
        <v>48</v>
      </c>
      <c r="B36" s="106" t="s">
        <v>313</v>
      </c>
      <c r="C36" s="106">
        <v>45238642</v>
      </c>
      <c r="D36" s="11" t="s">
        <v>49</v>
      </c>
      <c r="E36" s="122">
        <v>6046183</v>
      </c>
      <c r="F36" s="11" t="s">
        <v>15</v>
      </c>
      <c r="G36" s="49">
        <v>690000</v>
      </c>
      <c r="H36" s="172">
        <v>0</v>
      </c>
      <c r="I36" s="49">
        <f t="shared" si="0"/>
        <v>690000</v>
      </c>
      <c r="J36" s="140">
        <f>SUM(I36:I41)</f>
        <v>2536000</v>
      </c>
    </row>
    <row r="37" spans="1:10" ht="25.5">
      <c r="A37" s="77"/>
      <c r="B37" s="107" t="s">
        <v>313</v>
      </c>
      <c r="C37" s="107">
        <v>45238642</v>
      </c>
      <c r="D37" s="11" t="s">
        <v>50</v>
      </c>
      <c r="E37" s="122">
        <v>6755445</v>
      </c>
      <c r="F37" s="11" t="s">
        <v>13</v>
      </c>
      <c r="G37" s="49">
        <v>418000</v>
      </c>
      <c r="H37" s="172">
        <v>0</v>
      </c>
      <c r="I37" s="49">
        <f t="shared" si="0"/>
        <v>418000</v>
      </c>
      <c r="J37" s="141"/>
    </row>
    <row r="38" spans="1:10" ht="25.5">
      <c r="A38" s="77"/>
      <c r="B38" s="107" t="s">
        <v>313</v>
      </c>
      <c r="C38" s="107">
        <v>45238642</v>
      </c>
      <c r="D38" s="11" t="s">
        <v>232</v>
      </c>
      <c r="E38" s="122">
        <v>3472479</v>
      </c>
      <c r="F38" s="11" t="s">
        <v>13</v>
      </c>
      <c r="G38" s="49">
        <v>669000</v>
      </c>
      <c r="H38" s="172">
        <v>0</v>
      </c>
      <c r="I38" s="49">
        <f t="shared" si="0"/>
        <v>669000</v>
      </c>
      <c r="J38" s="141"/>
    </row>
    <row r="39" spans="1:10" ht="25.5">
      <c r="A39" s="77"/>
      <c r="B39" s="107" t="s">
        <v>313</v>
      </c>
      <c r="C39" s="107">
        <v>45238642</v>
      </c>
      <c r="D39" s="11" t="s">
        <v>231</v>
      </c>
      <c r="E39" s="122">
        <v>2953384</v>
      </c>
      <c r="F39" s="11" t="s">
        <v>13</v>
      </c>
      <c r="G39" s="49">
        <v>669000</v>
      </c>
      <c r="H39" s="172">
        <v>0</v>
      </c>
      <c r="I39" s="49">
        <f t="shared" si="0"/>
        <v>669000</v>
      </c>
      <c r="J39" s="141"/>
    </row>
    <row r="40" spans="1:10" ht="51">
      <c r="A40" s="77"/>
      <c r="B40" s="107" t="s">
        <v>313</v>
      </c>
      <c r="C40" s="107">
        <v>45238642</v>
      </c>
      <c r="D40" s="11" t="s">
        <v>230</v>
      </c>
      <c r="E40" s="122">
        <v>1480946</v>
      </c>
      <c r="F40" s="11" t="s">
        <v>38</v>
      </c>
      <c r="G40" s="49">
        <v>40000</v>
      </c>
      <c r="H40" s="172">
        <v>0</v>
      </c>
      <c r="I40" s="49">
        <f t="shared" si="0"/>
        <v>40000</v>
      </c>
      <c r="J40" s="141"/>
    </row>
    <row r="41" spans="1:10" ht="25.5">
      <c r="A41" s="75"/>
      <c r="B41" s="105" t="s">
        <v>313</v>
      </c>
      <c r="C41" s="105">
        <v>45238642</v>
      </c>
      <c r="D41" s="11" t="s">
        <v>141</v>
      </c>
      <c r="E41" s="122">
        <v>2161251</v>
      </c>
      <c r="F41" s="11" t="s">
        <v>221</v>
      </c>
      <c r="G41" s="49">
        <v>50000</v>
      </c>
      <c r="H41" s="172">
        <v>0</v>
      </c>
      <c r="I41" s="49">
        <f t="shared" si="0"/>
        <v>50000</v>
      </c>
      <c r="J41" s="139"/>
    </row>
    <row r="42" spans="1:10" ht="25.5">
      <c r="A42" s="76" t="s">
        <v>51</v>
      </c>
      <c r="B42" s="106" t="s">
        <v>313</v>
      </c>
      <c r="C42" s="106">
        <v>47921218</v>
      </c>
      <c r="D42" s="11" t="s">
        <v>52</v>
      </c>
      <c r="E42" s="122">
        <v>6168537</v>
      </c>
      <c r="F42" s="11" t="s">
        <v>4</v>
      </c>
      <c r="G42" s="49">
        <v>1213000</v>
      </c>
      <c r="H42" s="172">
        <v>90000</v>
      </c>
      <c r="I42" s="49">
        <f t="shared" si="0"/>
        <v>1303000</v>
      </c>
      <c r="J42" s="140">
        <f>SUM(I42:I43)</f>
        <v>2399000</v>
      </c>
    </row>
    <row r="43" spans="1:10" ht="25.5">
      <c r="A43" s="75"/>
      <c r="B43" s="105" t="s">
        <v>313</v>
      </c>
      <c r="C43" s="105">
        <v>47921218</v>
      </c>
      <c r="D43" s="11" t="s">
        <v>53</v>
      </c>
      <c r="E43" s="122">
        <v>6863791</v>
      </c>
      <c r="F43" s="11" t="s">
        <v>13</v>
      </c>
      <c r="G43" s="49">
        <v>1046000</v>
      </c>
      <c r="H43" s="172">
        <v>50000</v>
      </c>
      <c r="I43" s="49">
        <f t="shared" si="0"/>
        <v>1096000</v>
      </c>
      <c r="J43" s="139"/>
    </row>
    <row r="44" spans="1:10" ht="12.75">
      <c r="A44" s="76" t="s">
        <v>54</v>
      </c>
      <c r="B44" s="106" t="s">
        <v>313</v>
      </c>
      <c r="C44" s="106">
        <v>48005894</v>
      </c>
      <c r="D44" s="11" t="s">
        <v>113</v>
      </c>
      <c r="E44" s="122">
        <v>8019473</v>
      </c>
      <c r="F44" s="11" t="s">
        <v>39</v>
      </c>
      <c r="G44" s="49">
        <v>837000</v>
      </c>
      <c r="H44" s="172">
        <v>0</v>
      </c>
      <c r="I44" s="49">
        <f t="shared" si="0"/>
        <v>837000</v>
      </c>
      <c r="J44" s="140">
        <f>SUM(I44:I45)</f>
        <v>1933000</v>
      </c>
    </row>
    <row r="45" spans="1:10" ht="25.5">
      <c r="A45" s="75"/>
      <c r="B45" s="105" t="s">
        <v>313</v>
      </c>
      <c r="C45" s="105">
        <v>48005894</v>
      </c>
      <c r="D45" s="11" t="s">
        <v>17</v>
      </c>
      <c r="E45" s="122">
        <v>7636721</v>
      </c>
      <c r="F45" s="11" t="s">
        <v>13</v>
      </c>
      <c r="G45" s="49">
        <v>1046000</v>
      </c>
      <c r="H45" s="172">
        <v>50000</v>
      </c>
      <c r="I45" s="49">
        <f t="shared" si="0"/>
        <v>1096000</v>
      </c>
      <c r="J45" s="139"/>
    </row>
    <row r="46" spans="1:10" ht="12.75">
      <c r="A46" s="76" t="s">
        <v>56</v>
      </c>
      <c r="B46" s="106" t="s">
        <v>313</v>
      </c>
      <c r="C46" s="106">
        <v>60339241</v>
      </c>
      <c r="D46" s="11" t="s">
        <v>57</v>
      </c>
      <c r="E46" s="122">
        <v>2945433</v>
      </c>
      <c r="F46" s="11" t="s">
        <v>7</v>
      </c>
      <c r="G46" s="49">
        <v>2092000</v>
      </c>
      <c r="H46" s="172">
        <v>30000</v>
      </c>
      <c r="I46" s="49">
        <f t="shared" si="0"/>
        <v>2122000</v>
      </c>
      <c r="J46" s="140">
        <f>SUM(I46:I49)</f>
        <v>8028000</v>
      </c>
    </row>
    <row r="47" spans="1:10" ht="25.5">
      <c r="A47" s="77"/>
      <c r="B47" s="107" t="s">
        <v>313</v>
      </c>
      <c r="C47" s="107">
        <v>60339241</v>
      </c>
      <c r="D47" s="11" t="s">
        <v>225</v>
      </c>
      <c r="E47" s="122">
        <v>9825174</v>
      </c>
      <c r="F47" s="11" t="s">
        <v>4</v>
      </c>
      <c r="G47" s="49">
        <v>2092000</v>
      </c>
      <c r="H47" s="172">
        <v>150000</v>
      </c>
      <c r="I47" s="49">
        <f t="shared" si="0"/>
        <v>2242000</v>
      </c>
      <c r="J47" s="141"/>
    </row>
    <row r="48" spans="1:10" ht="25.5">
      <c r="A48" s="77"/>
      <c r="B48" s="107" t="s">
        <v>313</v>
      </c>
      <c r="C48" s="107">
        <v>60339241</v>
      </c>
      <c r="D48" s="11" t="s">
        <v>224</v>
      </c>
      <c r="E48" s="122">
        <v>6281058</v>
      </c>
      <c r="F48" s="11" t="s">
        <v>13</v>
      </c>
      <c r="G48" s="49">
        <v>385000</v>
      </c>
      <c r="H48" s="172">
        <v>50000</v>
      </c>
      <c r="I48" s="49">
        <f t="shared" si="0"/>
        <v>435000</v>
      </c>
      <c r="J48" s="141"/>
    </row>
    <row r="49" spans="1:10" ht="25.5">
      <c r="A49" s="75"/>
      <c r="B49" s="105" t="s">
        <v>313</v>
      </c>
      <c r="C49" s="105">
        <v>60339241</v>
      </c>
      <c r="D49" s="11" t="s">
        <v>293</v>
      </c>
      <c r="E49" s="122">
        <v>5410563</v>
      </c>
      <c r="F49" s="11" t="s">
        <v>4</v>
      </c>
      <c r="G49" s="49">
        <v>2929000</v>
      </c>
      <c r="H49" s="172">
        <v>300000</v>
      </c>
      <c r="I49" s="49">
        <f t="shared" si="0"/>
        <v>3229000</v>
      </c>
      <c r="J49" s="139"/>
    </row>
    <row r="50" spans="1:10" ht="25.5">
      <c r="A50" s="76" t="s">
        <v>58</v>
      </c>
      <c r="B50" s="106" t="s">
        <v>313</v>
      </c>
      <c r="C50" s="106">
        <v>70236445</v>
      </c>
      <c r="D50" s="11" t="s">
        <v>112</v>
      </c>
      <c r="E50" s="122">
        <v>7448197</v>
      </c>
      <c r="F50" s="11" t="s">
        <v>15</v>
      </c>
      <c r="G50" s="49">
        <v>795000</v>
      </c>
      <c r="H50" s="172">
        <v>0</v>
      </c>
      <c r="I50" s="49">
        <f t="shared" si="0"/>
        <v>795000</v>
      </c>
      <c r="J50" s="140">
        <f>SUM(I50:I50)</f>
        <v>795000</v>
      </c>
    </row>
    <row r="51" spans="1:10" ht="25.5">
      <c r="A51" s="78" t="s">
        <v>59</v>
      </c>
      <c r="B51" s="108" t="s">
        <v>315</v>
      </c>
      <c r="C51" s="108">
        <v>25852957</v>
      </c>
      <c r="D51" s="14" t="s">
        <v>246</v>
      </c>
      <c r="E51" s="123">
        <v>8030656</v>
      </c>
      <c r="F51" s="14" t="s">
        <v>36</v>
      </c>
      <c r="G51" s="49">
        <v>125000</v>
      </c>
      <c r="H51" s="172">
        <v>0</v>
      </c>
      <c r="I51" s="49">
        <f t="shared" si="0"/>
        <v>125000</v>
      </c>
      <c r="J51" s="142">
        <f>SUM(I51:I52)</f>
        <v>415000</v>
      </c>
    </row>
    <row r="52" spans="1:10" ht="25.5">
      <c r="A52" s="81"/>
      <c r="B52" s="111" t="s">
        <v>315</v>
      </c>
      <c r="C52" s="111">
        <v>25852957</v>
      </c>
      <c r="D52" s="14" t="s">
        <v>218</v>
      </c>
      <c r="E52" s="123">
        <v>1108873</v>
      </c>
      <c r="F52" s="14" t="s">
        <v>39</v>
      </c>
      <c r="G52" s="49">
        <v>290000</v>
      </c>
      <c r="H52" s="172">
        <v>0</v>
      </c>
      <c r="I52" s="49">
        <f t="shared" si="0"/>
        <v>290000</v>
      </c>
      <c r="J52" s="148"/>
    </row>
    <row r="53" spans="1:10" ht="38.25">
      <c r="A53" s="76" t="s">
        <v>294</v>
      </c>
      <c r="B53" s="132" t="s">
        <v>315</v>
      </c>
      <c r="C53" s="106">
        <v>26708451</v>
      </c>
      <c r="D53" s="131" t="s">
        <v>183</v>
      </c>
      <c r="E53" s="122">
        <v>4546630</v>
      </c>
      <c r="F53" s="11" t="s">
        <v>38</v>
      </c>
      <c r="G53" s="49">
        <v>80000</v>
      </c>
      <c r="H53" s="172">
        <v>0</v>
      </c>
      <c r="I53" s="49">
        <f t="shared" si="0"/>
        <v>80000</v>
      </c>
      <c r="J53" s="140">
        <f>SUM(I53:I54)</f>
        <v>297000</v>
      </c>
    </row>
    <row r="54" spans="1:10" ht="12.75">
      <c r="A54" s="75"/>
      <c r="B54" s="128" t="s">
        <v>315</v>
      </c>
      <c r="C54" s="105">
        <v>26708451</v>
      </c>
      <c r="D54" s="131" t="s">
        <v>113</v>
      </c>
      <c r="E54" s="122">
        <v>1577569</v>
      </c>
      <c r="F54" s="11" t="s">
        <v>39</v>
      </c>
      <c r="G54" s="49">
        <v>217000</v>
      </c>
      <c r="H54" s="172">
        <v>0</v>
      </c>
      <c r="I54" s="49">
        <f t="shared" si="0"/>
        <v>217000</v>
      </c>
      <c r="J54" s="149"/>
    </row>
    <row r="55" spans="1:11" ht="38.25">
      <c r="A55" s="77" t="s">
        <v>61</v>
      </c>
      <c r="B55" s="107" t="s">
        <v>315</v>
      </c>
      <c r="C55" s="107">
        <v>25843907</v>
      </c>
      <c r="D55" s="11" t="s">
        <v>249</v>
      </c>
      <c r="E55" s="122">
        <v>9950106</v>
      </c>
      <c r="F55" s="11" t="s">
        <v>38</v>
      </c>
      <c r="G55" s="49">
        <v>200000</v>
      </c>
      <c r="H55" s="172">
        <v>0</v>
      </c>
      <c r="I55" s="49">
        <f t="shared" si="0"/>
        <v>200000</v>
      </c>
      <c r="J55" s="140">
        <f>SUM(I55:I61)</f>
        <v>2630000</v>
      </c>
      <c r="K55" s="13"/>
    </row>
    <row r="56" spans="1:10" ht="63.75">
      <c r="A56" s="77"/>
      <c r="B56" s="107" t="s">
        <v>315</v>
      </c>
      <c r="C56" s="107">
        <v>25843907</v>
      </c>
      <c r="D56" s="11" t="s">
        <v>248</v>
      </c>
      <c r="E56" s="122">
        <v>6173359</v>
      </c>
      <c r="F56" s="11" t="s">
        <v>13</v>
      </c>
      <c r="G56" s="49">
        <v>1171000</v>
      </c>
      <c r="H56" s="172">
        <v>0</v>
      </c>
      <c r="I56" s="49">
        <f t="shared" si="0"/>
        <v>1171000</v>
      </c>
      <c r="J56" s="141"/>
    </row>
    <row r="57" spans="1:10" ht="51">
      <c r="A57" s="77"/>
      <c r="B57" s="107" t="s">
        <v>315</v>
      </c>
      <c r="C57" s="107">
        <v>25843907</v>
      </c>
      <c r="D57" s="11" t="s">
        <v>247</v>
      </c>
      <c r="E57" s="122">
        <v>5515996</v>
      </c>
      <c r="F57" s="11" t="s">
        <v>221</v>
      </c>
      <c r="G57" s="49">
        <v>125000</v>
      </c>
      <c r="H57" s="172">
        <v>0</v>
      </c>
      <c r="I57" s="49">
        <f t="shared" si="0"/>
        <v>125000</v>
      </c>
      <c r="J57" s="141"/>
    </row>
    <row r="58" spans="1:10" ht="38.25">
      <c r="A58" s="77"/>
      <c r="B58" s="107" t="s">
        <v>315</v>
      </c>
      <c r="C58" s="107">
        <v>25843907</v>
      </c>
      <c r="D58" s="11" t="s">
        <v>336</v>
      </c>
      <c r="E58" s="122">
        <v>4911368</v>
      </c>
      <c r="F58" s="11" t="s">
        <v>55</v>
      </c>
      <c r="G58" s="49">
        <v>300000</v>
      </c>
      <c r="H58" s="172">
        <v>0</v>
      </c>
      <c r="I58" s="49">
        <f t="shared" si="0"/>
        <v>300000</v>
      </c>
      <c r="J58" s="141"/>
    </row>
    <row r="59" spans="1:10" ht="38.25">
      <c r="A59" s="77"/>
      <c r="B59" s="107" t="s">
        <v>315</v>
      </c>
      <c r="C59" s="107">
        <v>25843907</v>
      </c>
      <c r="D59" s="11" t="s">
        <v>337</v>
      </c>
      <c r="E59" s="122">
        <v>9312308</v>
      </c>
      <c r="F59" s="11" t="s">
        <v>22</v>
      </c>
      <c r="G59" s="49">
        <v>125000</v>
      </c>
      <c r="H59" s="172">
        <v>0</v>
      </c>
      <c r="I59" s="49">
        <f t="shared" si="0"/>
        <v>125000</v>
      </c>
      <c r="J59" s="141"/>
    </row>
    <row r="60" spans="1:10" ht="25.5">
      <c r="A60" s="77"/>
      <c r="B60" s="107" t="s">
        <v>315</v>
      </c>
      <c r="C60" s="107">
        <v>25843907</v>
      </c>
      <c r="D60" s="11" t="s">
        <v>143</v>
      </c>
      <c r="E60" s="122">
        <v>9085387</v>
      </c>
      <c r="F60" s="11" t="s">
        <v>7</v>
      </c>
      <c r="G60" s="49">
        <v>458000</v>
      </c>
      <c r="H60" s="172">
        <v>0</v>
      </c>
      <c r="I60" s="49">
        <f t="shared" si="0"/>
        <v>458000</v>
      </c>
      <c r="J60" s="141"/>
    </row>
    <row r="61" spans="1:10" ht="12.75">
      <c r="A61" s="75"/>
      <c r="B61" s="105" t="s">
        <v>315</v>
      </c>
      <c r="C61" s="105">
        <v>25843907</v>
      </c>
      <c r="D61" s="11" t="s">
        <v>144</v>
      </c>
      <c r="E61" s="122">
        <v>8101789</v>
      </c>
      <c r="F61" s="11" t="s">
        <v>19</v>
      </c>
      <c r="G61" s="49">
        <v>251000</v>
      </c>
      <c r="H61" s="172">
        <v>0</v>
      </c>
      <c r="I61" s="49">
        <f t="shared" si="0"/>
        <v>251000</v>
      </c>
      <c r="J61" s="141"/>
    </row>
    <row r="62" spans="1:10" ht="25.5">
      <c r="A62" s="76" t="s">
        <v>62</v>
      </c>
      <c r="B62" s="107" t="s">
        <v>315</v>
      </c>
      <c r="C62" s="107">
        <v>25862294</v>
      </c>
      <c r="D62" s="11" t="s">
        <v>251</v>
      </c>
      <c r="E62" s="122">
        <v>5161582</v>
      </c>
      <c r="F62" s="11" t="s">
        <v>221</v>
      </c>
      <c r="G62" s="49">
        <v>477000</v>
      </c>
      <c r="H62" s="172">
        <v>0</v>
      </c>
      <c r="I62" s="49">
        <f t="shared" si="0"/>
        <v>477000</v>
      </c>
      <c r="J62" s="140">
        <f>I62+I63</f>
        <v>1377000</v>
      </c>
    </row>
    <row r="63" spans="1:10" ht="38.25">
      <c r="A63" s="75"/>
      <c r="B63" s="105" t="s">
        <v>315</v>
      </c>
      <c r="C63" s="105">
        <v>25862294</v>
      </c>
      <c r="D63" s="11" t="s">
        <v>250</v>
      </c>
      <c r="E63" s="122">
        <v>3426807</v>
      </c>
      <c r="F63" s="11" t="s">
        <v>38</v>
      </c>
      <c r="G63" s="49">
        <v>900000</v>
      </c>
      <c r="H63" s="172">
        <v>0</v>
      </c>
      <c r="I63" s="49">
        <f t="shared" si="0"/>
        <v>900000</v>
      </c>
      <c r="J63" s="139"/>
    </row>
    <row r="64" spans="1:10" ht="25.5">
      <c r="A64" s="80" t="s">
        <v>295</v>
      </c>
      <c r="B64" s="110" t="s">
        <v>315</v>
      </c>
      <c r="C64" s="110">
        <v>26873265</v>
      </c>
      <c r="D64" s="11" t="s">
        <v>17</v>
      </c>
      <c r="E64" s="122">
        <v>7842681</v>
      </c>
      <c r="F64" s="11" t="s">
        <v>13</v>
      </c>
      <c r="G64" s="49">
        <v>837000</v>
      </c>
      <c r="H64" s="172">
        <v>0</v>
      </c>
      <c r="I64" s="49">
        <f t="shared" si="0"/>
        <v>837000</v>
      </c>
      <c r="J64" s="141">
        <f>SUM(I64)</f>
        <v>837000</v>
      </c>
    </row>
    <row r="65" spans="1:11" ht="38.25">
      <c r="A65" s="76" t="s">
        <v>63</v>
      </c>
      <c r="B65" s="106" t="s">
        <v>317</v>
      </c>
      <c r="C65" s="106">
        <v>40613411</v>
      </c>
      <c r="D65" s="11" t="s">
        <v>253</v>
      </c>
      <c r="E65" s="122">
        <v>7160479</v>
      </c>
      <c r="F65" s="11" t="s">
        <v>22</v>
      </c>
      <c r="G65" s="49">
        <v>878000</v>
      </c>
      <c r="H65" s="172">
        <v>0</v>
      </c>
      <c r="I65" s="49">
        <f t="shared" si="0"/>
        <v>878000</v>
      </c>
      <c r="J65" s="140">
        <f>SUM(I65:I67)</f>
        <v>2713000</v>
      </c>
      <c r="K65" s="10"/>
    </row>
    <row r="66" spans="1:11" ht="38.25">
      <c r="A66" s="77"/>
      <c r="B66" s="107" t="s">
        <v>317</v>
      </c>
      <c r="C66" s="107">
        <v>40613411</v>
      </c>
      <c r="D66" s="11" t="s">
        <v>184</v>
      </c>
      <c r="E66" s="122">
        <v>2911360</v>
      </c>
      <c r="F66" s="11" t="s">
        <v>44</v>
      </c>
      <c r="G66" s="49">
        <v>1590000</v>
      </c>
      <c r="H66" s="172">
        <v>0</v>
      </c>
      <c r="I66" s="49">
        <f t="shared" si="0"/>
        <v>1590000</v>
      </c>
      <c r="J66" s="141"/>
      <c r="K66" s="10"/>
    </row>
    <row r="67" spans="1:11" ht="38.25">
      <c r="A67" s="75"/>
      <c r="B67" s="105" t="s">
        <v>317</v>
      </c>
      <c r="C67" s="105">
        <v>40613411</v>
      </c>
      <c r="D67" s="11" t="s">
        <v>252</v>
      </c>
      <c r="E67" s="122">
        <v>3369009</v>
      </c>
      <c r="F67" s="11" t="s">
        <v>38</v>
      </c>
      <c r="G67" s="49">
        <v>245000</v>
      </c>
      <c r="H67" s="172">
        <v>0</v>
      </c>
      <c r="I67" s="49">
        <f t="shared" si="0"/>
        <v>245000</v>
      </c>
      <c r="J67" s="139"/>
      <c r="K67" s="10"/>
    </row>
    <row r="68" spans="1:10" ht="25.5">
      <c r="A68" s="80" t="s">
        <v>296</v>
      </c>
      <c r="B68" s="110" t="s">
        <v>317</v>
      </c>
      <c r="C68" s="110">
        <v>70632596</v>
      </c>
      <c r="D68" s="11" t="s">
        <v>64</v>
      </c>
      <c r="E68" s="122">
        <v>9781801</v>
      </c>
      <c r="F68" s="11" t="s">
        <v>39</v>
      </c>
      <c r="G68" s="49">
        <v>251000</v>
      </c>
      <c r="H68" s="172">
        <v>0</v>
      </c>
      <c r="I68" s="49">
        <f t="shared" si="0"/>
        <v>251000</v>
      </c>
      <c r="J68" s="138">
        <f>SUM(I68)</f>
        <v>251000</v>
      </c>
    </row>
    <row r="69" spans="1:11" ht="12.75">
      <c r="A69" s="76" t="s">
        <v>65</v>
      </c>
      <c r="B69" s="106" t="s">
        <v>317</v>
      </c>
      <c r="C69" s="106">
        <v>60557621</v>
      </c>
      <c r="D69" s="11" t="s">
        <v>66</v>
      </c>
      <c r="E69" s="122">
        <v>1986132</v>
      </c>
      <c r="F69" s="11" t="s">
        <v>55</v>
      </c>
      <c r="G69" s="49">
        <v>753000</v>
      </c>
      <c r="H69" s="172">
        <v>0</v>
      </c>
      <c r="I69" s="49">
        <f t="shared" si="0"/>
        <v>753000</v>
      </c>
      <c r="J69" s="140">
        <f>SUM(I69:I76)</f>
        <v>3265000</v>
      </c>
      <c r="K69" s="10"/>
    </row>
    <row r="70" spans="1:10" ht="25.5">
      <c r="A70" s="77"/>
      <c r="B70" s="107" t="s">
        <v>317</v>
      </c>
      <c r="C70" s="107">
        <v>60557621</v>
      </c>
      <c r="D70" s="11" t="s">
        <v>67</v>
      </c>
      <c r="E70" s="122">
        <v>8003700</v>
      </c>
      <c r="F70" s="11" t="s">
        <v>221</v>
      </c>
      <c r="G70" s="49">
        <v>418000</v>
      </c>
      <c r="H70" s="172">
        <v>0</v>
      </c>
      <c r="I70" s="49">
        <f aca="true" t="shared" si="1" ref="I70:I133">G70+H70</f>
        <v>418000</v>
      </c>
      <c r="J70" s="141"/>
    </row>
    <row r="71" spans="1:10" ht="12.75">
      <c r="A71" s="75"/>
      <c r="B71" s="107" t="s">
        <v>317</v>
      </c>
      <c r="C71" s="107">
        <v>60557621</v>
      </c>
      <c r="D71" s="11" t="s">
        <v>68</v>
      </c>
      <c r="E71" s="122">
        <v>9893159</v>
      </c>
      <c r="F71" s="11" t="s">
        <v>60</v>
      </c>
      <c r="G71" s="49">
        <v>669000</v>
      </c>
      <c r="H71" s="172">
        <v>0</v>
      </c>
      <c r="I71" s="49">
        <f t="shared" si="1"/>
        <v>669000</v>
      </c>
      <c r="J71" s="141"/>
    </row>
    <row r="72" spans="1:10" ht="25.5">
      <c r="A72" s="76" t="s">
        <v>65</v>
      </c>
      <c r="B72" s="107" t="s">
        <v>317</v>
      </c>
      <c r="C72" s="107">
        <v>60557621</v>
      </c>
      <c r="D72" s="11" t="s">
        <v>269</v>
      </c>
      <c r="E72" s="122">
        <v>4631570</v>
      </c>
      <c r="F72" s="11" t="s">
        <v>221</v>
      </c>
      <c r="G72" s="49">
        <v>234000</v>
      </c>
      <c r="H72" s="172">
        <v>0</v>
      </c>
      <c r="I72" s="49">
        <f t="shared" si="1"/>
        <v>234000</v>
      </c>
      <c r="J72" s="141"/>
    </row>
    <row r="73" spans="1:10" ht="38.25">
      <c r="A73" s="77"/>
      <c r="B73" s="107" t="s">
        <v>317</v>
      </c>
      <c r="C73" s="107">
        <v>60557621</v>
      </c>
      <c r="D73" s="11" t="s">
        <v>186</v>
      </c>
      <c r="E73" s="122">
        <v>6091729</v>
      </c>
      <c r="F73" s="11" t="s">
        <v>22</v>
      </c>
      <c r="G73" s="49">
        <v>188000</v>
      </c>
      <c r="H73" s="172">
        <v>0</v>
      </c>
      <c r="I73" s="49">
        <f t="shared" si="1"/>
        <v>188000</v>
      </c>
      <c r="J73" s="141"/>
    </row>
    <row r="74" spans="1:10" ht="12.75">
      <c r="A74" s="77"/>
      <c r="B74" s="107" t="s">
        <v>317</v>
      </c>
      <c r="C74" s="107">
        <v>60557621</v>
      </c>
      <c r="D74" s="11" t="s">
        <v>187</v>
      </c>
      <c r="E74" s="122">
        <v>2727608</v>
      </c>
      <c r="F74" s="11" t="s">
        <v>60</v>
      </c>
      <c r="G74" s="49">
        <v>418000</v>
      </c>
      <c r="H74" s="172">
        <v>0</v>
      </c>
      <c r="I74" s="49">
        <f t="shared" si="1"/>
        <v>418000</v>
      </c>
      <c r="J74" s="141"/>
    </row>
    <row r="75" spans="1:10" ht="38.25">
      <c r="A75" s="77"/>
      <c r="B75" s="107" t="s">
        <v>317</v>
      </c>
      <c r="C75" s="107">
        <v>60557621</v>
      </c>
      <c r="D75" s="11" t="s">
        <v>268</v>
      </c>
      <c r="E75" s="122">
        <v>2234863</v>
      </c>
      <c r="F75" s="11" t="s">
        <v>22</v>
      </c>
      <c r="G75" s="49">
        <v>125000</v>
      </c>
      <c r="H75" s="172">
        <v>0</v>
      </c>
      <c r="I75" s="49">
        <f t="shared" si="1"/>
        <v>125000</v>
      </c>
      <c r="J75" s="141"/>
    </row>
    <row r="76" spans="1:11" s="13" customFormat="1" ht="12.75">
      <c r="A76" s="75"/>
      <c r="B76" s="105" t="s">
        <v>317</v>
      </c>
      <c r="C76" s="105">
        <v>60557621</v>
      </c>
      <c r="D76" s="11" t="s">
        <v>185</v>
      </c>
      <c r="E76" s="122">
        <v>2377304</v>
      </c>
      <c r="F76" s="11" t="s">
        <v>55</v>
      </c>
      <c r="G76" s="49">
        <v>460000</v>
      </c>
      <c r="H76" s="172">
        <v>0</v>
      </c>
      <c r="I76" s="49">
        <f t="shared" si="1"/>
        <v>460000</v>
      </c>
      <c r="J76" s="139"/>
      <c r="K76" s="9"/>
    </row>
    <row r="77" spans="1:11" s="13" customFormat="1" ht="12.75">
      <c r="A77" s="80" t="s">
        <v>69</v>
      </c>
      <c r="B77" s="110" t="s">
        <v>317</v>
      </c>
      <c r="C77" s="110">
        <v>70599858</v>
      </c>
      <c r="D77" s="11" t="s">
        <v>70</v>
      </c>
      <c r="E77" s="122">
        <v>4019091</v>
      </c>
      <c r="F77" s="11" t="s">
        <v>4</v>
      </c>
      <c r="G77" s="49">
        <v>1213000</v>
      </c>
      <c r="H77" s="172">
        <v>0</v>
      </c>
      <c r="I77" s="49">
        <f t="shared" si="1"/>
        <v>1213000</v>
      </c>
      <c r="J77" s="138">
        <f>SUM(I77)</f>
        <v>1213000</v>
      </c>
      <c r="K77" s="9"/>
    </row>
    <row r="78" spans="1:10" ht="12.75">
      <c r="A78" s="77" t="s">
        <v>71</v>
      </c>
      <c r="B78" s="107" t="s">
        <v>317</v>
      </c>
      <c r="C78" s="107">
        <v>560618</v>
      </c>
      <c r="D78" s="11" t="s">
        <v>145</v>
      </c>
      <c r="E78" s="122">
        <v>6933252</v>
      </c>
      <c r="F78" s="11" t="s">
        <v>7</v>
      </c>
      <c r="G78" s="49">
        <v>2700000</v>
      </c>
      <c r="H78" s="172">
        <v>0</v>
      </c>
      <c r="I78" s="49">
        <f t="shared" si="1"/>
        <v>2700000</v>
      </c>
      <c r="J78" s="141">
        <f>SUM(I78)</f>
        <v>2700000</v>
      </c>
    </row>
    <row r="79" spans="1:10" ht="38.25">
      <c r="A79" s="80" t="s">
        <v>72</v>
      </c>
      <c r="B79" s="110" t="s">
        <v>317</v>
      </c>
      <c r="C79" s="110">
        <v>26538181</v>
      </c>
      <c r="D79" s="11" t="s">
        <v>266</v>
      </c>
      <c r="E79" s="122">
        <v>1265392</v>
      </c>
      <c r="F79" s="11" t="s">
        <v>22</v>
      </c>
      <c r="G79" s="49">
        <v>251000</v>
      </c>
      <c r="H79" s="172">
        <v>0</v>
      </c>
      <c r="I79" s="49">
        <f t="shared" si="1"/>
        <v>251000</v>
      </c>
      <c r="J79" s="138">
        <f>SUM(I79)</f>
        <v>251000</v>
      </c>
    </row>
    <row r="80" spans="1:10" ht="25.5">
      <c r="A80" s="76" t="s">
        <v>172</v>
      </c>
      <c r="B80" s="106" t="s">
        <v>317</v>
      </c>
      <c r="C80" s="106">
        <v>26594064</v>
      </c>
      <c r="D80" s="11" t="s">
        <v>188</v>
      </c>
      <c r="E80" s="122">
        <v>1243172</v>
      </c>
      <c r="F80" s="11" t="s">
        <v>39</v>
      </c>
      <c r="G80" s="49">
        <v>550000</v>
      </c>
      <c r="H80" s="172">
        <v>0</v>
      </c>
      <c r="I80" s="49">
        <f t="shared" si="1"/>
        <v>550000</v>
      </c>
      <c r="J80" s="140">
        <f>SUM(I80:I81)</f>
        <v>850000</v>
      </c>
    </row>
    <row r="81" spans="1:10" ht="25.5">
      <c r="A81" s="75"/>
      <c r="B81" s="105" t="s">
        <v>317</v>
      </c>
      <c r="C81" s="105">
        <v>26594064</v>
      </c>
      <c r="D81" s="11" t="s">
        <v>326</v>
      </c>
      <c r="E81" s="122">
        <v>8629311</v>
      </c>
      <c r="F81" s="11" t="s">
        <v>39</v>
      </c>
      <c r="G81" s="49">
        <v>300000</v>
      </c>
      <c r="H81" s="172">
        <v>0</v>
      </c>
      <c r="I81" s="49">
        <f t="shared" si="1"/>
        <v>300000</v>
      </c>
      <c r="J81" s="139"/>
    </row>
    <row r="82" spans="1:11" ht="38.25">
      <c r="A82" s="80" t="s">
        <v>73</v>
      </c>
      <c r="B82" s="110" t="s">
        <v>317</v>
      </c>
      <c r="C82" s="110">
        <v>26600510</v>
      </c>
      <c r="D82" s="11" t="s">
        <v>219</v>
      </c>
      <c r="E82" s="122">
        <v>8360331</v>
      </c>
      <c r="F82" s="11" t="s">
        <v>22</v>
      </c>
      <c r="G82" s="49">
        <v>251000</v>
      </c>
      <c r="H82" s="172">
        <v>0</v>
      </c>
      <c r="I82" s="49">
        <f t="shared" si="1"/>
        <v>251000</v>
      </c>
      <c r="J82" s="138">
        <f>SUM(I82)</f>
        <v>251000</v>
      </c>
      <c r="K82" s="10"/>
    </row>
    <row r="83" spans="1:10" ht="38.25">
      <c r="A83" s="80" t="s">
        <v>297</v>
      </c>
      <c r="B83" s="110" t="s">
        <v>317</v>
      </c>
      <c r="C83" s="110">
        <v>26660571</v>
      </c>
      <c r="D83" s="11" t="s">
        <v>258</v>
      </c>
      <c r="E83" s="122">
        <v>8175449</v>
      </c>
      <c r="F83" s="11" t="s">
        <v>38</v>
      </c>
      <c r="G83" s="49">
        <v>750000</v>
      </c>
      <c r="H83" s="172">
        <v>0</v>
      </c>
      <c r="I83" s="49">
        <f t="shared" si="1"/>
        <v>750000</v>
      </c>
      <c r="J83" s="140">
        <f>SUM(I83)</f>
        <v>750000</v>
      </c>
    </row>
    <row r="84" spans="1:10" ht="51" customHeight="1">
      <c r="A84" s="76" t="s">
        <v>263</v>
      </c>
      <c r="B84" s="106" t="s">
        <v>317</v>
      </c>
      <c r="C84" s="106">
        <v>26667924</v>
      </c>
      <c r="D84" s="11" t="s">
        <v>262</v>
      </c>
      <c r="E84" s="122">
        <v>1753789</v>
      </c>
      <c r="F84" s="11" t="s">
        <v>7</v>
      </c>
      <c r="G84" s="49">
        <v>837000</v>
      </c>
      <c r="H84" s="172">
        <v>0</v>
      </c>
      <c r="I84" s="49">
        <f t="shared" si="1"/>
        <v>837000</v>
      </c>
      <c r="J84" s="140">
        <f>I84+I85</f>
        <v>1173000</v>
      </c>
    </row>
    <row r="85" spans="1:10" ht="25.5">
      <c r="A85" s="75"/>
      <c r="B85" s="105" t="s">
        <v>317</v>
      </c>
      <c r="C85" s="105">
        <v>26667924</v>
      </c>
      <c r="D85" s="11" t="s">
        <v>264</v>
      </c>
      <c r="E85" s="122">
        <v>7115640</v>
      </c>
      <c r="F85" s="11" t="s">
        <v>221</v>
      </c>
      <c r="G85" s="49">
        <v>83000</v>
      </c>
      <c r="H85" s="172">
        <v>253000</v>
      </c>
      <c r="I85" s="49">
        <f t="shared" si="1"/>
        <v>336000</v>
      </c>
      <c r="J85" s="139"/>
    </row>
    <row r="86" spans="1:10" ht="26.25" customHeight="1">
      <c r="A86" s="76" t="s">
        <v>74</v>
      </c>
      <c r="B86" s="106" t="s">
        <v>317</v>
      </c>
      <c r="C86" s="106">
        <v>44053991</v>
      </c>
      <c r="D86" s="11" t="s">
        <v>24</v>
      </c>
      <c r="E86" s="122">
        <v>3361845</v>
      </c>
      <c r="F86" s="11" t="s">
        <v>7</v>
      </c>
      <c r="G86" s="49">
        <v>2266000</v>
      </c>
      <c r="H86" s="172">
        <v>0</v>
      </c>
      <c r="I86" s="49">
        <f t="shared" si="1"/>
        <v>2266000</v>
      </c>
      <c r="J86" s="141">
        <f>SUM(I86:I87)</f>
        <v>2331000</v>
      </c>
    </row>
    <row r="87" spans="1:10" ht="38.25">
      <c r="A87" s="75"/>
      <c r="B87" s="105" t="s">
        <v>317</v>
      </c>
      <c r="C87" s="105">
        <v>44053991</v>
      </c>
      <c r="D87" s="11" t="s">
        <v>357</v>
      </c>
      <c r="E87" s="122">
        <v>9474510</v>
      </c>
      <c r="F87" s="11" t="s">
        <v>38</v>
      </c>
      <c r="G87" s="49">
        <v>65000</v>
      </c>
      <c r="H87" s="172">
        <v>0</v>
      </c>
      <c r="I87" s="49">
        <f t="shared" si="1"/>
        <v>65000</v>
      </c>
      <c r="J87" s="139"/>
    </row>
    <row r="88" spans="1:10" ht="25.5">
      <c r="A88" s="80" t="s">
        <v>75</v>
      </c>
      <c r="B88" s="110" t="s">
        <v>317</v>
      </c>
      <c r="C88" s="110">
        <v>60803291</v>
      </c>
      <c r="D88" s="11" t="s">
        <v>265</v>
      </c>
      <c r="E88" s="122">
        <v>6436814</v>
      </c>
      <c r="F88" s="11" t="s">
        <v>221</v>
      </c>
      <c r="G88" s="49">
        <v>251000</v>
      </c>
      <c r="H88" s="172">
        <v>37000</v>
      </c>
      <c r="I88" s="49">
        <f t="shared" si="1"/>
        <v>288000</v>
      </c>
      <c r="J88" s="140">
        <f>SUM(I88:I88)</f>
        <v>288000</v>
      </c>
    </row>
    <row r="89" spans="1:10" ht="51">
      <c r="A89" s="76" t="s">
        <v>76</v>
      </c>
      <c r="B89" s="106" t="s">
        <v>317</v>
      </c>
      <c r="C89" s="106">
        <v>61984680</v>
      </c>
      <c r="D89" s="11" t="s">
        <v>77</v>
      </c>
      <c r="E89" s="122">
        <v>5056213</v>
      </c>
      <c r="F89" s="11" t="s">
        <v>221</v>
      </c>
      <c r="G89" s="49">
        <v>460000</v>
      </c>
      <c r="H89" s="172">
        <v>0</v>
      </c>
      <c r="I89" s="49">
        <f t="shared" si="1"/>
        <v>460000</v>
      </c>
      <c r="J89" s="140">
        <f>SUM(I89:I90)</f>
        <v>2010000</v>
      </c>
    </row>
    <row r="90" spans="1:10" ht="25.5">
      <c r="A90" s="75"/>
      <c r="B90" s="105" t="s">
        <v>317</v>
      </c>
      <c r="C90" s="105">
        <v>61984680</v>
      </c>
      <c r="D90" s="11" t="s">
        <v>147</v>
      </c>
      <c r="E90" s="122">
        <v>1766130</v>
      </c>
      <c r="F90" s="11" t="s">
        <v>39</v>
      </c>
      <c r="G90" s="49">
        <v>1550000</v>
      </c>
      <c r="H90" s="172">
        <v>0</v>
      </c>
      <c r="I90" s="49">
        <f t="shared" si="1"/>
        <v>1550000</v>
      </c>
      <c r="J90" s="139"/>
    </row>
    <row r="91" spans="1:10" ht="38.25">
      <c r="A91" s="82" t="s">
        <v>189</v>
      </c>
      <c r="B91" s="112" t="s">
        <v>317</v>
      </c>
      <c r="C91" s="112">
        <v>62353292</v>
      </c>
      <c r="D91" s="14" t="s">
        <v>284</v>
      </c>
      <c r="E91" s="123">
        <v>5889895</v>
      </c>
      <c r="F91" s="14" t="s">
        <v>15</v>
      </c>
      <c r="G91" s="49">
        <v>544000</v>
      </c>
      <c r="H91" s="172">
        <v>0</v>
      </c>
      <c r="I91" s="49">
        <f t="shared" si="1"/>
        <v>544000</v>
      </c>
      <c r="J91" s="142">
        <f>SUM(I91:I91)</f>
        <v>544000</v>
      </c>
    </row>
    <row r="92" spans="1:10" ht="38.25">
      <c r="A92" s="76" t="s">
        <v>78</v>
      </c>
      <c r="B92" s="106" t="s">
        <v>317</v>
      </c>
      <c r="C92" s="106">
        <v>63729113</v>
      </c>
      <c r="D92" s="11" t="s">
        <v>79</v>
      </c>
      <c r="E92" s="122">
        <v>3878981</v>
      </c>
      <c r="F92" s="11" t="s">
        <v>340</v>
      </c>
      <c r="G92" s="49">
        <v>1100000</v>
      </c>
      <c r="H92" s="172">
        <v>0</v>
      </c>
      <c r="I92" s="49">
        <f t="shared" si="1"/>
        <v>1100000</v>
      </c>
      <c r="J92" s="140">
        <f>SUM(I92:I93)</f>
        <v>3100000</v>
      </c>
    </row>
    <row r="93" spans="1:10" ht="12.75">
      <c r="A93" s="75"/>
      <c r="B93" s="105" t="s">
        <v>317</v>
      </c>
      <c r="C93" s="105">
        <v>63729113</v>
      </c>
      <c r="D93" s="11" t="s">
        <v>113</v>
      </c>
      <c r="E93" s="122">
        <v>3970478</v>
      </c>
      <c r="F93" s="11" t="s">
        <v>39</v>
      </c>
      <c r="G93" s="49">
        <v>1900000</v>
      </c>
      <c r="H93" s="172">
        <v>100000</v>
      </c>
      <c r="I93" s="49">
        <f t="shared" si="1"/>
        <v>2000000</v>
      </c>
      <c r="J93" s="139"/>
    </row>
    <row r="94" spans="1:10" ht="12.75">
      <c r="A94" s="76" t="s">
        <v>261</v>
      </c>
      <c r="B94" s="110" t="s">
        <v>317</v>
      </c>
      <c r="C94" s="110">
        <v>63729521</v>
      </c>
      <c r="D94" s="11" t="s">
        <v>80</v>
      </c>
      <c r="E94" s="122">
        <v>1064458</v>
      </c>
      <c r="F94" s="11" t="s">
        <v>7</v>
      </c>
      <c r="G94" s="49">
        <v>2230000</v>
      </c>
      <c r="H94" s="172">
        <v>0</v>
      </c>
      <c r="I94" s="49">
        <f t="shared" si="1"/>
        <v>2230000</v>
      </c>
      <c r="J94" s="138">
        <f>SUM(I94)</f>
        <v>2230000</v>
      </c>
    </row>
    <row r="95" spans="1:10" ht="25.5">
      <c r="A95" s="76" t="s">
        <v>81</v>
      </c>
      <c r="B95" s="134" t="s">
        <v>317</v>
      </c>
      <c r="C95" s="110">
        <v>66932246</v>
      </c>
      <c r="D95" s="11" t="s">
        <v>82</v>
      </c>
      <c r="E95" s="122">
        <v>5597950</v>
      </c>
      <c r="F95" s="11" t="s">
        <v>83</v>
      </c>
      <c r="G95" s="49">
        <v>209000</v>
      </c>
      <c r="H95" s="172">
        <v>0</v>
      </c>
      <c r="I95" s="49">
        <f t="shared" si="1"/>
        <v>209000</v>
      </c>
      <c r="J95" s="140">
        <f>SUM(I95:I95)</f>
        <v>209000</v>
      </c>
    </row>
    <row r="96" spans="1:10" ht="38.25">
      <c r="A96" s="77"/>
      <c r="B96" s="134" t="s">
        <v>317</v>
      </c>
      <c r="C96" s="110">
        <v>66932246</v>
      </c>
      <c r="D96" s="11" t="s">
        <v>352</v>
      </c>
      <c r="E96" s="122">
        <v>6162164</v>
      </c>
      <c r="F96" s="11" t="s">
        <v>221</v>
      </c>
      <c r="G96" s="49">
        <v>502000</v>
      </c>
      <c r="H96" s="172">
        <v>0</v>
      </c>
      <c r="I96" s="49">
        <f t="shared" si="1"/>
        <v>502000</v>
      </c>
      <c r="J96" s="140">
        <f>SUM(I96:I96)</f>
        <v>502000</v>
      </c>
    </row>
    <row r="97" spans="1:10" ht="38.25">
      <c r="A97" s="75"/>
      <c r="B97" s="134" t="s">
        <v>317</v>
      </c>
      <c r="C97" s="110">
        <v>66932246</v>
      </c>
      <c r="D97" s="11" t="s">
        <v>353</v>
      </c>
      <c r="E97" s="122">
        <v>3309726</v>
      </c>
      <c r="F97" s="11" t="s">
        <v>340</v>
      </c>
      <c r="G97" s="49">
        <v>103000</v>
      </c>
      <c r="H97" s="172">
        <v>0</v>
      </c>
      <c r="I97" s="49">
        <f t="shared" si="1"/>
        <v>103000</v>
      </c>
      <c r="J97" s="140">
        <f>SUM(I97:I97)</f>
        <v>103000</v>
      </c>
    </row>
    <row r="98" spans="1:10" ht="38.25">
      <c r="A98" s="75" t="s">
        <v>354</v>
      </c>
      <c r="B98" s="110" t="s">
        <v>317</v>
      </c>
      <c r="C98" s="110">
        <v>68911998</v>
      </c>
      <c r="D98" s="11" t="s">
        <v>355</v>
      </c>
      <c r="E98" s="122">
        <v>9287354</v>
      </c>
      <c r="F98" s="11" t="s">
        <v>22</v>
      </c>
      <c r="G98" s="49">
        <v>83000</v>
      </c>
      <c r="H98" s="172">
        <v>0</v>
      </c>
      <c r="I98" s="49">
        <f t="shared" si="1"/>
        <v>83000</v>
      </c>
      <c r="J98" s="138">
        <f>SUM(I98)</f>
        <v>83000</v>
      </c>
    </row>
    <row r="99" spans="1:10" ht="76.5">
      <c r="A99" s="11" t="s">
        <v>260</v>
      </c>
      <c r="B99" s="110" t="s">
        <v>317</v>
      </c>
      <c r="C99" s="110">
        <v>69746338</v>
      </c>
      <c r="D99" s="11" t="s">
        <v>260</v>
      </c>
      <c r="E99" s="122">
        <v>1181164</v>
      </c>
      <c r="F99" s="11" t="s">
        <v>39</v>
      </c>
      <c r="G99" s="49">
        <v>600000</v>
      </c>
      <c r="H99" s="172">
        <v>0</v>
      </c>
      <c r="I99" s="49">
        <f t="shared" si="1"/>
        <v>600000</v>
      </c>
      <c r="J99" s="138">
        <f>I99</f>
        <v>600000</v>
      </c>
    </row>
    <row r="100" spans="1:10" ht="25.5">
      <c r="A100" s="76" t="s">
        <v>85</v>
      </c>
      <c r="B100" s="106" t="s">
        <v>317</v>
      </c>
      <c r="C100" s="106">
        <v>70599963</v>
      </c>
      <c r="D100" s="11" t="s">
        <v>335</v>
      </c>
      <c r="E100" s="122">
        <v>3412710</v>
      </c>
      <c r="F100" s="11" t="s">
        <v>334</v>
      </c>
      <c r="G100" s="49">
        <v>800000</v>
      </c>
      <c r="H100" s="172">
        <v>0</v>
      </c>
      <c r="I100" s="49">
        <f t="shared" si="1"/>
        <v>800000</v>
      </c>
      <c r="J100" s="140">
        <f>SUM(I100:I101)</f>
        <v>880000</v>
      </c>
    </row>
    <row r="101" spans="1:10" ht="12.75">
      <c r="A101" s="75"/>
      <c r="B101" s="105" t="s">
        <v>317</v>
      </c>
      <c r="C101" s="105">
        <v>70599963</v>
      </c>
      <c r="D101" s="11" t="s">
        <v>148</v>
      </c>
      <c r="E101" s="122">
        <v>8663881</v>
      </c>
      <c r="F101" s="11" t="s">
        <v>6</v>
      </c>
      <c r="G101" s="49">
        <v>80000</v>
      </c>
      <c r="H101" s="172">
        <v>0</v>
      </c>
      <c r="I101" s="49">
        <f t="shared" si="1"/>
        <v>80000</v>
      </c>
      <c r="J101" s="139"/>
    </row>
    <row r="102" spans="1:10" ht="38.25">
      <c r="A102" s="80" t="s">
        <v>331</v>
      </c>
      <c r="B102" s="110" t="s">
        <v>317</v>
      </c>
      <c r="C102" s="110">
        <v>71240799</v>
      </c>
      <c r="D102" s="11" t="s">
        <v>86</v>
      </c>
      <c r="E102" s="122">
        <v>6966195</v>
      </c>
      <c r="F102" s="11" t="s">
        <v>44</v>
      </c>
      <c r="G102" s="49">
        <v>945000</v>
      </c>
      <c r="H102" s="172">
        <v>0</v>
      </c>
      <c r="I102" s="49">
        <f t="shared" si="1"/>
        <v>945000</v>
      </c>
      <c r="J102" s="138">
        <f>SUM(I102)</f>
        <v>945000</v>
      </c>
    </row>
    <row r="103" spans="1:10" ht="38.25">
      <c r="A103" s="80" t="s">
        <v>87</v>
      </c>
      <c r="B103" s="106" t="s">
        <v>317</v>
      </c>
      <c r="C103" s="106">
        <v>66181399</v>
      </c>
      <c r="D103" s="11" t="s">
        <v>330</v>
      </c>
      <c r="E103" s="122">
        <v>2485003</v>
      </c>
      <c r="F103" s="11" t="s">
        <v>21</v>
      </c>
      <c r="G103" s="49">
        <v>418000</v>
      </c>
      <c r="H103" s="172">
        <v>0</v>
      </c>
      <c r="I103" s="49">
        <f t="shared" si="1"/>
        <v>418000</v>
      </c>
      <c r="J103" s="140">
        <f>SUM(I103:I104)</f>
        <v>498000</v>
      </c>
    </row>
    <row r="104" spans="1:10" ht="38.25">
      <c r="A104" s="80" t="s">
        <v>87</v>
      </c>
      <c r="B104" s="105" t="s">
        <v>317</v>
      </c>
      <c r="C104" s="105">
        <v>66181399</v>
      </c>
      <c r="D104" s="11" t="s">
        <v>257</v>
      </c>
      <c r="E104" s="122">
        <v>6882473</v>
      </c>
      <c r="F104" s="11" t="s">
        <v>38</v>
      </c>
      <c r="G104" s="49">
        <v>80000</v>
      </c>
      <c r="H104" s="172">
        <v>0</v>
      </c>
      <c r="I104" s="49">
        <f t="shared" si="1"/>
        <v>80000</v>
      </c>
      <c r="J104" s="139"/>
    </row>
    <row r="105" spans="1:10" ht="25.5">
      <c r="A105" s="82" t="s">
        <v>88</v>
      </c>
      <c r="B105" s="112" t="s">
        <v>317</v>
      </c>
      <c r="C105" s="112">
        <v>68148291</v>
      </c>
      <c r="D105" s="14" t="s">
        <v>88</v>
      </c>
      <c r="E105" s="123">
        <v>8668488</v>
      </c>
      <c r="F105" s="14" t="s">
        <v>7</v>
      </c>
      <c r="G105" s="49">
        <v>3050000</v>
      </c>
      <c r="H105" s="173">
        <v>400000</v>
      </c>
      <c r="I105" s="49">
        <f t="shared" si="1"/>
        <v>3450000</v>
      </c>
      <c r="J105" s="143">
        <f>SUM(I105)</f>
        <v>3450000</v>
      </c>
    </row>
    <row r="106" spans="1:10" ht="25.5">
      <c r="A106" s="78" t="s">
        <v>333</v>
      </c>
      <c r="B106" s="108" t="s">
        <v>317</v>
      </c>
      <c r="C106" s="108">
        <v>66743192</v>
      </c>
      <c r="D106" s="14" t="s">
        <v>300</v>
      </c>
      <c r="E106" s="123">
        <v>9567487</v>
      </c>
      <c r="F106" s="14" t="s">
        <v>55</v>
      </c>
      <c r="G106" s="49">
        <v>669000</v>
      </c>
      <c r="H106" s="173">
        <v>0</v>
      </c>
      <c r="I106" s="49">
        <f t="shared" si="1"/>
        <v>669000</v>
      </c>
      <c r="J106" s="142">
        <f>SUM(I106:I108)</f>
        <v>1076000</v>
      </c>
    </row>
    <row r="107" spans="1:10" ht="38.25">
      <c r="A107" s="81"/>
      <c r="B107" s="111" t="s">
        <v>317</v>
      </c>
      <c r="C107" s="111">
        <v>66743192</v>
      </c>
      <c r="D107" s="14" t="s">
        <v>190</v>
      </c>
      <c r="E107" s="123">
        <v>2932606</v>
      </c>
      <c r="F107" s="14" t="s">
        <v>22</v>
      </c>
      <c r="G107" s="49">
        <v>156000</v>
      </c>
      <c r="H107" s="173">
        <v>0</v>
      </c>
      <c r="I107" s="49">
        <f t="shared" si="1"/>
        <v>156000</v>
      </c>
      <c r="J107" s="150"/>
    </row>
    <row r="108" spans="1:11" ht="25.5">
      <c r="A108" s="79"/>
      <c r="B108" s="109" t="s">
        <v>317</v>
      </c>
      <c r="C108" s="109">
        <v>66743192</v>
      </c>
      <c r="D108" s="14" t="s">
        <v>191</v>
      </c>
      <c r="E108" s="123">
        <v>1403846</v>
      </c>
      <c r="F108" s="14" t="s">
        <v>60</v>
      </c>
      <c r="G108" s="49">
        <v>251000</v>
      </c>
      <c r="H108" s="173">
        <v>0</v>
      </c>
      <c r="I108" s="49">
        <f t="shared" si="1"/>
        <v>251000</v>
      </c>
      <c r="J108" s="148"/>
      <c r="K108" s="10"/>
    </row>
    <row r="109" spans="1:11" ht="25.5">
      <c r="A109" s="82" t="s">
        <v>89</v>
      </c>
      <c r="B109" s="112" t="s">
        <v>317</v>
      </c>
      <c r="C109" s="112">
        <v>27011801</v>
      </c>
      <c r="D109" s="14" t="s">
        <v>146</v>
      </c>
      <c r="E109" s="123">
        <v>7805004</v>
      </c>
      <c r="F109" s="14" t="s">
        <v>44</v>
      </c>
      <c r="G109" s="49">
        <v>460000</v>
      </c>
      <c r="H109" s="173">
        <v>0</v>
      </c>
      <c r="I109" s="49">
        <f t="shared" si="1"/>
        <v>460000</v>
      </c>
      <c r="J109" s="142">
        <f>SUM(I109:I109)</f>
        <v>460000</v>
      </c>
      <c r="K109" s="10"/>
    </row>
    <row r="110" spans="1:11" ht="38.25">
      <c r="A110" s="76" t="s">
        <v>329</v>
      </c>
      <c r="B110" s="106" t="s">
        <v>317</v>
      </c>
      <c r="C110" s="106">
        <v>27027864</v>
      </c>
      <c r="D110" s="11" t="s">
        <v>256</v>
      </c>
      <c r="E110" s="122">
        <v>8618999</v>
      </c>
      <c r="F110" s="11" t="s">
        <v>22</v>
      </c>
      <c r="G110" s="49">
        <v>83000</v>
      </c>
      <c r="H110" s="173">
        <v>0</v>
      </c>
      <c r="I110" s="49">
        <f t="shared" si="1"/>
        <v>83000</v>
      </c>
      <c r="J110" s="140">
        <f>SUM(I110:I113)</f>
        <v>1162000</v>
      </c>
      <c r="K110" s="10"/>
    </row>
    <row r="111" spans="1:11" ht="12.75">
      <c r="A111" s="77"/>
      <c r="B111" s="107" t="s">
        <v>317</v>
      </c>
      <c r="C111" s="107">
        <v>27027864</v>
      </c>
      <c r="D111" s="11" t="s">
        <v>255</v>
      </c>
      <c r="E111" s="122">
        <v>6451839</v>
      </c>
      <c r="F111" s="11" t="s">
        <v>60</v>
      </c>
      <c r="G111" s="49">
        <v>251000</v>
      </c>
      <c r="H111" s="173">
        <v>0</v>
      </c>
      <c r="I111" s="49">
        <f t="shared" si="1"/>
        <v>251000</v>
      </c>
      <c r="J111" s="141"/>
      <c r="K111" s="10"/>
    </row>
    <row r="112" spans="1:11" ht="25.5">
      <c r="A112" s="77"/>
      <c r="B112" s="107" t="s">
        <v>317</v>
      </c>
      <c r="C112" s="107">
        <v>27027864</v>
      </c>
      <c r="D112" s="11" t="s">
        <v>192</v>
      </c>
      <c r="E112" s="122">
        <v>4780784</v>
      </c>
      <c r="F112" s="11" t="s">
        <v>193</v>
      </c>
      <c r="G112" s="49">
        <v>460000</v>
      </c>
      <c r="H112" s="173">
        <v>0</v>
      </c>
      <c r="I112" s="49">
        <f t="shared" si="1"/>
        <v>460000</v>
      </c>
      <c r="J112" s="141"/>
      <c r="K112" s="10"/>
    </row>
    <row r="113" spans="1:11" ht="25.5">
      <c r="A113" s="75"/>
      <c r="B113" s="105" t="s">
        <v>317</v>
      </c>
      <c r="C113" s="105">
        <v>27027864</v>
      </c>
      <c r="D113" s="14" t="s">
        <v>254</v>
      </c>
      <c r="E113" s="123">
        <v>2901639</v>
      </c>
      <c r="F113" s="42" t="s">
        <v>55</v>
      </c>
      <c r="G113" s="49">
        <v>368000</v>
      </c>
      <c r="H113" s="173">
        <v>0</v>
      </c>
      <c r="I113" s="49">
        <f t="shared" si="1"/>
        <v>368000</v>
      </c>
      <c r="J113" s="139"/>
      <c r="K113" s="10"/>
    </row>
    <row r="114" spans="1:11" ht="12.75">
      <c r="A114" s="80" t="s">
        <v>327</v>
      </c>
      <c r="B114" s="110" t="s">
        <v>317</v>
      </c>
      <c r="C114" s="110">
        <v>49558200</v>
      </c>
      <c r="D114" s="11" t="s">
        <v>328</v>
      </c>
      <c r="E114" s="122">
        <v>6730323</v>
      </c>
      <c r="F114" s="11" t="s">
        <v>7</v>
      </c>
      <c r="G114" s="49">
        <v>2000000</v>
      </c>
      <c r="H114" s="173">
        <v>0</v>
      </c>
      <c r="I114" s="49">
        <f t="shared" si="1"/>
        <v>2000000</v>
      </c>
      <c r="J114" s="138">
        <f>SUM(I114)</f>
        <v>2000000</v>
      </c>
      <c r="K114" s="10"/>
    </row>
    <row r="115" spans="1:11" ht="25.5">
      <c r="A115" s="76" t="s">
        <v>301</v>
      </c>
      <c r="B115" s="106" t="s">
        <v>315</v>
      </c>
      <c r="C115" s="106">
        <v>25755277</v>
      </c>
      <c r="D115" s="12" t="s">
        <v>245</v>
      </c>
      <c r="E115" s="122">
        <v>8373997</v>
      </c>
      <c r="F115" s="42" t="s">
        <v>60</v>
      </c>
      <c r="G115" s="49">
        <v>2092000</v>
      </c>
      <c r="H115" s="173">
        <v>0</v>
      </c>
      <c r="I115" s="49">
        <f t="shared" si="1"/>
        <v>2092000</v>
      </c>
      <c r="J115" s="140">
        <f>I115</f>
        <v>2092000</v>
      </c>
      <c r="K115" s="10"/>
    </row>
    <row r="116" spans="1:11" ht="38.25">
      <c r="A116" s="76" t="s">
        <v>338</v>
      </c>
      <c r="B116" s="107" t="s">
        <v>317</v>
      </c>
      <c r="C116" s="107">
        <v>22663053</v>
      </c>
      <c r="D116" s="11" t="s">
        <v>194</v>
      </c>
      <c r="E116" s="122">
        <v>5337758</v>
      </c>
      <c r="F116" s="11" t="s">
        <v>22</v>
      </c>
      <c r="G116" s="49">
        <v>167000</v>
      </c>
      <c r="H116" s="173">
        <v>0</v>
      </c>
      <c r="I116" s="49">
        <f t="shared" si="1"/>
        <v>167000</v>
      </c>
      <c r="J116" s="140">
        <f>I116+I117</f>
        <v>334000</v>
      </c>
      <c r="K116" s="10"/>
    </row>
    <row r="117" spans="1:11" ht="25.5">
      <c r="A117" s="75"/>
      <c r="B117" s="105" t="s">
        <v>317</v>
      </c>
      <c r="C117" s="105">
        <v>22663053</v>
      </c>
      <c r="D117" s="11" t="s">
        <v>267</v>
      </c>
      <c r="E117" s="122">
        <v>8565352</v>
      </c>
      <c r="F117" s="42" t="s">
        <v>60</v>
      </c>
      <c r="G117" s="49">
        <v>167000</v>
      </c>
      <c r="H117" s="173">
        <v>0</v>
      </c>
      <c r="I117" s="49">
        <f t="shared" si="1"/>
        <v>167000</v>
      </c>
      <c r="J117" s="139"/>
      <c r="K117" s="10"/>
    </row>
    <row r="118" spans="1:11" ht="25.5">
      <c r="A118" s="76" t="s">
        <v>149</v>
      </c>
      <c r="B118" s="106" t="s">
        <v>317</v>
      </c>
      <c r="C118" s="106">
        <v>26533952</v>
      </c>
      <c r="D118" s="11" t="s">
        <v>150</v>
      </c>
      <c r="E118" s="122">
        <v>8837233</v>
      </c>
      <c r="F118" s="11" t="s">
        <v>221</v>
      </c>
      <c r="G118" s="49">
        <v>627000</v>
      </c>
      <c r="H118" s="173">
        <v>0</v>
      </c>
      <c r="I118" s="49">
        <f t="shared" si="1"/>
        <v>627000</v>
      </c>
      <c r="J118" s="140">
        <f>SUM(I118:I118)</f>
        <v>627000</v>
      </c>
      <c r="K118" s="10"/>
    </row>
    <row r="119" spans="1:11" ht="39" customHeight="1">
      <c r="A119" s="76" t="s">
        <v>151</v>
      </c>
      <c r="B119" s="106" t="s">
        <v>317</v>
      </c>
      <c r="C119" s="106">
        <v>47184418</v>
      </c>
      <c r="D119" s="11" t="s">
        <v>152</v>
      </c>
      <c r="E119" s="122">
        <v>6094773</v>
      </c>
      <c r="F119" s="11" t="s">
        <v>221</v>
      </c>
      <c r="G119" s="49">
        <v>167000</v>
      </c>
      <c r="H119" s="173">
        <v>0</v>
      </c>
      <c r="I119" s="49">
        <f t="shared" si="1"/>
        <v>167000</v>
      </c>
      <c r="J119" s="140">
        <f>SUM(I119:I120)</f>
        <v>247000</v>
      </c>
      <c r="K119" s="10"/>
    </row>
    <row r="120" spans="1:11" ht="38.25">
      <c r="A120" s="75"/>
      <c r="B120" s="105" t="s">
        <v>317</v>
      </c>
      <c r="C120" s="105">
        <v>47184418</v>
      </c>
      <c r="D120" s="11" t="s">
        <v>153</v>
      </c>
      <c r="E120" s="122">
        <v>3070130</v>
      </c>
      <c r="F120" s="11" t="s">
        <v>38</v>
      </c>
      <c r="G120" s="49">
        <v>80000</v>
      </c>
      <c r="H120" s="173">
        <v>0</v>
      </c>
      <c r="I120" s="49">
        <f t="shared" si="1"/>
        <v>80000</v>
      </c>
      <c r="J120" s="139"/>
      <c r="K120" s="10"/>
    </row>
    <row r="121" spans="1:11" ht="25.5">
      <c r="A121" s="77" t="s">
        <v>292</v>
      </c>
      <c r="B121" s="107" t="s">
        <v>317</v>
      </c>
      <c r="C121" s="107">
        <v>47607483</v>
      </c>
      <c r="D121" s="11" t="s">
        <v>325</v>
      </c>
      <c r="E121" s="122">
        <v>3791851</v>
      </c>
      <c r="F121" s="11" t="s">
        <v>221</v>
      </c>
      <c r="G121" s="49">
        <v>167000</v>
      </c>
      <c r="H121" s="173">
        <v>0</v>
      </c>
      <c r="I121" s="49">
        <f t="shared" si="1"/>
        <v>167000</v>
      </c>
      <c r="J121" s="141">
        <f>I121</f>
        <v>167000</v>
      </c>
      <c r="K121" s="10"/>
    </row>
    <row r="122" spans="1:11" ht="51" customHeight="1">
      <c r="A122" s="76" t="s">
        <v>154</v>
      </c>
      <c r="B122" s="106" t="s">
        <v>317</v>
      </c>
      <c r="C122" s="106">
        <v>70937729</v>
      </c>
      <c r="D122" s="22" t="s">
        <v>155</v>
      </c>
      <c r="E122" s="121">
        <v>3888645</v>
      </c>
      <c r="F122" s="22" t="s">
        <v>221</v>
      </c>
      <c r="G122" s="49">
        <v>251000</v>
      </c>
      <c r="H122" s="173">
        <v>0</v>
      </c>
      <c r="I122" s="49">
        <f t="shared" si="1"/>
        <v>251000</v>
      </c>
      <c r="J122" s="140">
        <f>SUM(I122:I130)</f>
        <v>1217000</v>
      </c>
      <c r="K122" s="10"/>
    </row>
    <row r="123" spans="1:11" ht="63.75">
      <c r="A123" s="77"/>
      <c r="B123" s="107" t="s">
        <v>317</v>
      </c>
      <c r="C123" s="107">
        <v>70937729</v>
      </c>
      <c r="D123" s="22" t="s">
        <v>156</v>
      </c>
      <c r="E123" s="121">
        <v>8412908</v>
      </c>
      <c r="F123" s="22" t="s">
        <v>221</v>
      </c>
      <c r="G123" s="49">
        <v>167000</v>
      </c>
      <c r="H123" s="173">
        <v>0</v>
      </c>
      <c r="I123" s="49">
        <f t="shared" si="1"/>
        <v>167000</v>
      </c>
      <c r="J123" s="141"/>
      <c r="K123" s="10"/>
    </row>
    <row r="124" spans="1:11" ht="63.75">
      <c r="A124" s="77"/>
      <c r="B124" s="107" t="s">
        <v>317</v>
      </c>
      <c r="C124" s="107">
        <v>70937729</v>
      </c>
      <c r="D124" s="22" t="s">
        <v>157</v>
      </c>
      <c r="E124" s="121">
        <v>3893069</v>
      </c>
      <c r="F124" s="22" t="s">
        <v>221</v>
      </c>
      <c r="G124" s="49">
        <v>209000</v>
      </c>
      <c r="H124" s="173">
        <v>0</v>
      </c>
      <c r="I124" s="49">
        <f t="shared" si="1"/>
        <v>209000</v>
      </c>
      <c r="J124" s="141"/>
      <c r="K124" s="10"/>
    </row>
    <row r="125" spans="1:11" ht="63.75">
      <c r="A125" s="77"/>
      <c r="B125" s="107" t="s">
        <v>317</v>
      </c>
      <c r="C125" s="107">
        <v>70937729</v>
      </c>
      <c r="D125" s="22" t="s">
        <v>158</v>
      </c>
      <c r="E125" s="121">
        <v>7306950</v>
      </c>
      <c r="F125" s="22" t="s">
        <v>221</v>
      </c>
      <c r="G125" s="49">
        <v>209000</v>
      </c>
      <c r="H125" s="173">
        <v>0</v>
      </c>
      <c r="I125" s="49">
        <f t="shared" si="1"/>
        <v>209000</v>
      </c>
      <c r="J125" s="141"/>
      <c r="K125" s="10"/>
    </row>
    <row r="126" spans="1:11" ht="38.25">
      <c r="A126" s="77"/>
      <c r="B126" s="107" t="s">
        <v>317</v>
      </c>
      <c r="C126" s="107">
        <v>70937729</v>
      </c>
      <c r="D126" s="22" t="s">
        <v>159</v>
      </c>
      <c r="E126" s="121">
        <v>9315642</v>
      </c>
      <c r="F126" s="11" t="s">
        <v>38</v>
      </c>
      <c r="G126" s="49">
        <v>80000</v>
      </c>
      <c r="H126" s="173">
        <v>0</v>
      </c>
      <c r="I126" s="49">
        <f t="shared" si="1"/>
        <v>80000</v>
      </c>
      <c r="J126" s="141"/>
      <c r="K126" s="10"/>
    </row>
    <row r="127" spans="1:11" ht="38.25">
      <c r="A127" s="77"/>
      <c r="B127" s="107" t="s">
        <v>317</v>
      </c>
      <c r="C127" s="107">
        <v>70937729</v>
      </c>
      <c r="D127" s="22" t="s">
        <v>288</v>
      </c>
      <c r="E127" s="121">
        <v>9491166</v>
      </c>
      <c r="F127" s="11" t="s">
        <v>38</v>
      </c>
      <c r="G127" s="49">
        <v>75000</v>
      </c>
      <c r="H127" s="173">
        <v>0</v>
      </c>
      <c r="I127" s="49">
        <f t="shared" si="1"/>
        <v>75000</v>
      </c>
      <c r="J127" s="141"/>
      <c r="K127" s="10"/>
    </row>
    <row r="128" spans="1:11" ht="38.25">
      <c r="A128" s="77"/>
      <c r="B128" s="107" t="s">
        <v>317</v>
      </c>
      <c r="C128" s="107">
        <v>70937729</v>
      </c>
      <c r="D128" s="22" t="s">
        <v>287</v>
      </c>
      <c r="E128" s="121">
        <v>7400164</v>
      </c>
      <c r="F128" s="11" t="s">
        <v>38</v>
      </c>
      <c r="G128" s="49">
        <v>62000</v>
      </c>
      <c r="H128" s="172">
        <v>13000</v>
      </c>
      <c r="I128" s="49">
        <f t="shared" si="1"/>
        <v>75000</v>
      </c>
      <c r="J128" s="141"/>
      <c r="K128" s="10"/>
    </row>
    <row r="129" spans="1:11" ht="38.25">
      <c r="A129" s="77"/>
      <c r="B129" s="107" t="s">
        <v>317</v>
      </c>
      <c r="C129" s="107">
        <v>70937729</v>
      </c>
      <c r="D129" s="22" t="s">
        <v>195</v>
      </c>
      <c r="E129" s="121">
        <v>1404775</v>
      </c>
      <c r="F129" s="11" t="s">
        <v>38</v>
      </c>
      <c r="G129" s="49">
        <v>40000</v>
      </c>
      <c r="H129" s="172">
        <v>0</v>
      </c>
      <c r="I129" s="49">
        <f t="shared" si="1"/>
        <v>40000</v>
      </c>
      <c r="J129" s="141"/>
      <c r="K129" s="10"/>
    </row>
    <row r="130" spans="1:11" ht="38.25">
      <c r="A130" s="75"/>
      <c r="B130" s="105" t="s">
        <v>317</v>
      </c>
      <c r="C130" s="105">
        <v>70937729</v>
      </c>
      <c r="D130" s="22" t="s">
        <v>160</v>
      </c>
      <c r="E130" s="121">
        <v>8373265</v>
      </c>
      <c r="F130" s="11" t="s">
        <v>83</v>
      </c>
      <c r="G130" s="49">
        <v>111000</v>
      </c>
      <c r="H130" s="172">
        <v>0</v>
      </c>
      <c r="I130" s="49">
        <f t="shared" si="1"/>
        <v>111000</v>
      </c>
      <c r="J130" s="139"/>
      <c r="K130" s="10"/>
    </row>
    <row r="131" spans="1:11" ht="25.5">
      <c r="A131" s="80" t="s">
        <v>208</v>
      </c>
      <c r="B131" s="110" t="s">
        <v>317</v>
      </c>
      <c r="C131" s="110">
        <v>26537036</v>
      </c>
      <c r="D131" s="11" t="s">
        <v>199</v>
      </c>
      <c r="E131" s="122">
        <v>6656195</v>
      </c>
      <c r="F131" s="11" t="s">
        <v>60</v>
      </c>
      <c r="G131" s="49">
        <v>1255000</v>
      </c>
      <c r="H131" s="172">
        <v>0</v>
      </c>
      <c r="I131" s="49">
        <f t="shared" si="1"/>
        <v>1255000</v>
      </c>
      <c r="J131" s="138">
        <f>SUM(I131)</f>
        <v>1255000</v>
      </c>
      <c r="K131" s="10"/>
    </row>
    <row r="132" spans="1:11" ht="38.25" customHeight="1">
      <c r="A132" s="80" t="s">
        <v>200</v>
      </c>
      <c r="B132" s="106" t="s">
        <v>317</v>
      </c>
      <c r="C132" s="106">
        <v>44015178</v>
      </c>
      <c r="D132" s="11" t="s">
        <v>279</v>
      </c>
      <c r="E132" s="122">
        <v>2392482</v>
      </c>
      <c r="F132" s="11" t="s">
        <v>60</v>
      </c>
      <c r="G132" s="49">
        <v>334000</v>
      </c>
      <c r="H132" s="172">
        <v>0</v>
      </c>
      <c r="I132" s="49">
        <f t="shared" si="1"/>
        <v>334000</v>
      </c>
      <c r="J132" s="140">
        <f>I132+I133+I134+I135</f>
        <v>1336000</v>
      </c>
      <c r="K132" s="10"/>
    </row>
    <row r="133" spans="1:11" ht="38.25">
      <c r="A133" s="76" t="s">
        <v>200</v>
      </c>
      <c r="B133" s="107" t="s">
        <v>317</v>
      </c>
      <c r="C133" s="107">
        <v>44015178</v>
      </c>
      <c r="D133" s="11" t="s">
        <v>280</v>
      </c>
      <c r="E133" s="122">
        <v>3165478</v>
      </c>
      <c r="F133" s="11" t="s">
        <v>22</v>
      </c>
      <c r="G133" s="49">
        <v>334000</v>
      </c>
      <c r="H133" s="172">
        <v>0</v>
      </c>
      <c r="I133" s="49">
        <f t="shared" si="1"/>
        <v>334000</v>
      </c>
      <c r="J133" s="141"/>
      <c r="K133" s="10"/>
    </row>
    <row r="134" spans="1:11" ht="12.75">
      <c r="A134" s="77"/>
      <c r="B134" s="107" t="s">
        <v>317</v>
      </c>
      <c r="C134" s="107">
        <v>44015178</v>
      </c>
      <c r="D134" s="11" t="s">
        <v>281</v>
      </c>
      <c r="E134" s="122">
        <v>4115074</v>
      </c>
      <c r="F134" s="11" t="s">
        <v>60</v>
      </c>
      <c r="G134" s="49">
        <v>334000</v>
      </c>
      <c r="H134" s="172">
        <v>0</v>
      </c>
      <c r="I134" s="49">
        <f aca="true" t="shared" si="2" ref="I134:I155">G134+H134</f>
        <v>334000</v>
      </c>
      <c r="J134" s="141"/>
      <c r="K134" s="10"/>
    </row>
    <row r="135" spans="1:11" ht="25.5">
      <c r="A135" s="75"/>
      <c r="B135" s="105" t="s">
        <v>317</v>
      </c>
      <c r="C135" s="105">
        <v>44015178</v>
      </c>
      <c r="D135" s="11" t="s">
        <v>339</v>
      </c>
      <c r="E135" s="122">
        <v>8450481</v>
      </c>
      <c r="F135" s="11" t="s">
        <v>60</v>
      </c>
      <c r="G135" s="49">
        <v>334000</v>
      </c>
      <c r="H135" s="172">
        <v>0</v>
      </c>
      <c r="I135" s="49">
        <f t="shared" si="2"/>
        <v>334000</v>
      </c>
      <c r="J135" s="139"/>
      <c r="K135" s="10"/>
    </row>
    <row r="136" spans="1:11" ht="25.5">
      <c r="A136" s="82" t="s">
        <v>162</v>
      </c>
      <c r="B136" s="112" t="s">
        <v>316</v>
      </c>
      <c r="C136" s="112">
        <v>27793923</v>
      </c>
      <c r="D136" s="11" t="s">
        <v>163</v>
      </c>
      <c r="E136" s="122">
        <v>4284929</v>
      </c>
      <c r="F136" s="11" t="s">
        <v>13</v>
      </c>
      <c r="G136" s="50">
        <v>502000</v>
      </c>
      <c r="H136" s="172">
        <v>0</v>
      </c>
      <c r="I136" s="49">
        <f t="shared" si="2"/>
        <v>502000</v>
      </c>
      <c r="J136" s="138">
        <f>SUM(I136)</f>
        <v>502000</v>
      </c>
      <c r="K136" s="10"/>
    </row>
    <row r="137" spans="1:11" ht="12.75">
      <c r="A137" s="82" t="s">
        <v>241</v>
      </c>
      <c r="B137" s="112" t="s">
        <v>313</v>
      </c>
      <c r="C137" s="112">
        <v>65468562</v>
      </c>
      <c r="D137" s="11" t="s">
        <v>242</v>
      </c>
      <c r="E137" s="122">
        <v>2097497</v>
      </c>
      <c r="F137" s="11" t="s">
        <v>243</v>
      </c>
      <c r="G137" s="50">
        <v>29000</v>
      </c>
      <c r="H137" s="172">
        <v>0</v>
      </c>
      <c r="I137" s="49">
        <f t="shared" si="2"/>
        <v>29000</v>
      </c>
      <c r="J137" s="139">
        <f>I137</f>
        <v>29000</v>
      </c>
      <c r="K137" s="10"/>
    </row>
    <row r="138" spans="1:11" ht="25.5">
      <c r="A138" s="82" t="s">
        <v>259</v>
      </c>
      <c r="B138" s="112" t="s">
        <v>317</v>
      </c>
      <c r="C138" s="112">
        <v>70856478</v>
      </c>
      <c r="D138" s="11" t="s">
        <v>332</v>
      </c>
      <c r="E138" s="122">
        <v>8474298</v>
      </c>
      <c r="F138" s="11" t="s">
        <v>221</v>
      </c>
      <c r="G138" s="50">
        <v>167000</v>
      </c>
      <c r="H138" s="172">
        <v>0</v>
      </c>
      <c r="I138" s="49">
        <f t="shared" si="2"/>
        <v>167000</v>
      </c>
      <c r="J138" s="139">
        <f>I138</f>
        <v>167000</v>
      </c>
      <c r="K138" s="10"/>
    </row>
    <row r="139" spans="1:11" ht="38.25">
      <c r="A139" s="78" t="s">
        <v>270</v>
      </c>
      <c r="B139" s="108" t="s">
        <v>317</v>
      </c>
      <c r="C139" s="108">
        <v>65399447</v>
      </c>
      <c r="D139" s="11" t="s">
        <v>271</v>
      </c>
      <c r="E139" s="122">
        <v>2026800</v>
      </c>
      <c r="F139" s="11" t="s">
        <v>38</v>
      </c>
      <c r="G139" s="58">
        <v>72000</v>
      </c>
      <c r="H139" s="172">
        <v>0</v>
      </c>
      <c r="I139" s="49">
        <f t="shared" si="2"/>
        <v>72000</v>
      </c>
      <c r="J139" s="140">
        <f>I139+I140+I141+I142+I143+I144</f>
        <v>521000</v>
      </c>
      <c r="K139" s="10"/>
    </row>
    <row r="140" spans="1:11" ht="38.25">
      <c r="A140" s="81"/>
      <c r="B140" s="111" t="s">
        <v>317</v>
      </c>
      <c r="C140" s="111">
        <v>65399447</v>
      </c>
      <c r="D140" s="11" t="s">
        <v>272</v>
      </c>
      <c r="E140" s="122">
        <v>2867731</v>
      </c>
      <c r="F140" s="11" t="s">
        <v>38</v>
      </c>
      <c r="G140" s="58">
        <v>80000</v>
      </c>
      <c r="H140" s="172">
        <v>0</v>
      </c>
      <c r="I140" s="49">
        <f t="shared" si="2"/>
        <v>80000</v>
      </c>
      <c r="J140" s="141"/>
      <c r="K140" s="10"/>
    </row>
    <row r="141" spans="1:11" ht="38.25">
      <c r="A141" s="81"/>
      <c r="B141" s="111" t="s">
        <v>317</v>
      </c>
      <c r="C141" s="111">
        <v>65399447</v>
      </c>
      <c r="D141" s="11" t="s">
        <v>273</v>
      </c>
      <c r="E141" s="122">
        <v>3329047</v>
      </c>
      <c r="F141" s="11" t="s">
        <v>221</v>
      </c>
      <c r="G141" s="58">
        <v>100000</v>
      </c>
      <c r="H141" s="172">
        <v>0</v>
      </c>
      <c r="I141" s="49">
        <f t="shared" si="2"/>
        <v>100000</v>
      </c>
      <c r="J141" s="141"/>
      <c r="K141" s="10"/>
    </row>
    <row r="142" spans="1:11" ht="38.25">
      <c r="A142" s="81"/>
      <c r="B142" s="111" t="s">
        <v>317</v>
      </c>
      <c r="C142" s="111">
        <v>65399447</v>
      </c>
      <c r="D142" s="11" t="s">
        <v>274</v>
      </c>
      <c r="E142" s="122">
        <v>3493362</v>
      </c>
      <c r="F142" s="11" t="s">
        <v>221</v>
      </c>
      <c r="G142" s="58">
        <v>92000</v>
      </c>
      <c r="H142" s="172">
        <v>0</v>
      </c>
      <c r="I142" s="49">
        <f t="shared" si="2"/>
        <v>92000</v>
      </c>
      <c r="J142" s="141"/>
      <c r="K142" s="10"/>
    </row>
    <row r="143" spans="1:11" ht="38.25">
      <c r="A143" s="81"/>
      <c r="B143" s="111" t="s">
        <v>317</v>
      </c>
      <c r="C143" s="111">
        <v>65399447</v>
      </c>
      <c r="D143" s="11" t="s">
        <v>276</v>
      </c>
      <c r="E143" s="122">
        <v>4552273</v>
      </c>
      <c r="F143" s="11" t="s">
        <v>221</v>
      </c>
      <c r="G143" s="58">
        <v>79000</v>
      </c>
      <c r="H143" s="172">
        <v>0</v>
      </c>
      <c r="I143" s="49">
        <f t="shared" si="2"/>
        <v>79000</v>
      </c>
      <c r="J143" s="141"/>
      <c r="K143" s="10"/>
    </row>
    <row r="144" spans="1:11" ht="25.5">
      <c r="A144" s="79"/>
      <c r="B144" s="109" t="s">
        <v>317</v>
      </c>
      <c r="C144" s="109">
        <v>65399447</v>
      </c>
      <c r="D144" s="11" t="s">
        <v>275</v>
      </c>
      <c r="E144" s="122">
        <v>8438186</v>
      </c>
      <c r="F144" s="11" t="s">
        <v>221</v>
      </c>
      <c r="G144" s="50">
        <v>98000</v>
      </c>
      <c r="H144" s="172">
        <v>0</v>
      </c>
      <c r="I144" s="49">
        <f t="shared" si="2"/>
        <v>98000</v>
      </c>
      <c r="J144" s="139"/>
      <c r="K144" s="10"/>
    </row>
    <row r="145" spans="1:11" ht="25.5">
      <c r="A145" s="82" t="s">
        <v>277</v>
      </c>
      <c r="B145" s="112" t="s">
        <v>317</v>
      </c>
      <c r="C145" s="112">
        <v>44994249</v>
      </c>
      <c r="D145" s="11" t="s">
        <v>278</v>
      </c>
      <c r="E145" s="122">
        <v>6415567</v>
      </c>
      <c r="F145" s="11" t="s">
        <v>221</v>
      </c>
      <c r="G145" s="50">
        <v>192000</v>
      </c>
      <c r="H145" s="172">
        <v>0</v>
      </c>
      <c r="I145" s="49">
        <f t="shared" si="2"/>
        <v>192000</v>
      </c>
      <c r="J145" s="139">
        <f aca="true" t="shared" si="3" ref="J145:J155">I145</f>
        <v>192000</v>
      </c>
      <c r="K145" s="10"/>
    </row>
    <row r="146" spans="1:11" ht="25.5">
      <c r="A146" s="82" t="s">
        <v>282</v>
      </c>
      <c r="B146" s="112" t="s">
        <v>317</v>
      </c>
      <c r="C146" s="112">
        <v>68145209</v>
      </c>
      <c r="D146" s="11" t="s">
        <v>283</v>
      </c>
      <c r="E146" s="122">
        <v>6804682</v>
      </c>
      <c r="F146" s="11" t="s">
        <v>221</v>
      </c>
      <c r="G146" s="50">
        <v>209000</v>
      </c>
      <c r="H146" s="172">
        <v>0</v>
      </c>
      <c r="I146" s="49">
        <f t="shared" si="2"/>
        <v>209000</v>
      </c>
      <c r="J146" s="139">
        <f t="shared" si="3"/>
        <v>209000</v>
      </c>
      <c r="K146" s="10"/>
    </row>
    <row r="147" spans="1:11" ht="25.5">
      <c r="A147" s="82" t="s">
        <v>285</v>
      </c>
      <c r="B147" s="112" t="s">
        <v>317</v>
      </c>
      <c r="C147" s="112">
        <v>676535</v>
      </c>
      <c r="D147" s="11" t="s">
        <v>286</v>
      </c>
      <c r="E147" s="122">
        <v>2041386</v>
      </c>
      <c r="F147" s="11" t="s">
        <v>83</v>
      </c>
      <c r="G147" s="50">
        <v>40000</v>
      </c>
      <c r="H147" s="172">
        <v>0</v>
      </c>
      <c r="I147" s="49">
        <f t="shared" si="2"/>
        <v>40000</v>
      </c>
      <c r="J147" s="139">
        <f t="shared" si="3"/>
        <v>40000</v>
      </c>
      <c r="K147" s="10"/>
    </row>
    <row r="148" spans="1:11" ht="25.5">
      <c r="A148" s="82" t="s">
        <v>289</v>
      </c>
      <c r="B148" s="112" t="s">
        <v>317</v>
      </c>
      <c r="C148" s="112">
        <v>26636654</v>
      </c>
      <c r="D148" s="59" t="s">
        <v>290</v>
      </c>
      <c r="E148" s="123">
        <v>5284821</v>
      </c>
      <c r="F148" s="11" t="s">
        <v>221</v>
      </c>
      <c r="G148" s="50">
        <v>209000</v>
      </c>
      <c r="H148" s="172">
        <v>0</v>
      </c>
      <c r="I148" s="49">
        <f t="shared" si="2"/>
        <v>209000</v>
      </c>
      <c r="J148" s="139">
        <f t="shared" si="3"/>
        <v>209000</v>
      </c>
      <c r="K148" s="10"/>
    </row>
    <row r="149" spans="1:11" ht="25.5">
      <c r="A149" s="82" t="s">
        <v>291</v>
      </c>
      <c r="B149" s="112" t="s">
        <v>317</v>
      </c>
      <c r="C149" s="112">
        <v>27019896</v>
      </c>
      <c r="D149" s="59" t="s">
        <v>341</v>
      </c>
      <c r="E149" s="123">
        <v>8969620</v>
      </c>
      <c r="F149" s="11" t="s">
        <v>221</v>
      </c>
      <c r="G149" s="50">
        <v>251000</v>
      </c>
      <c r="H149" s="172">
        <v>0</v>
      </c>
      <c r="I149" s="49">
        <f t="shared" si="2"/>
        <v>251000</v>
      </c>
      <c r="J149" s="139">
        <f t="shared" si="3"/>
        <v>251000</v>
      </c>
      <c r="K149" s="10"/>
    </row>
    <row r="150" spans="1:11" ht="25.5">
      <c r="A150" s="129" t="s">
        <v>342</v>
      </c>
      <c r="B150" s="112" t="s">
        <v>317</v>
      </c>
      <c r="C150" s="112">
        <v>62352946</v>
      </c>
      <c r="D150" s="59" t="s">
        <v>220</v>
      </c>
      <c r="E150" s="123">
        <v>8359618</v>
      </c>
      <c r="F150" s="11" t="s">
        <v>44</v>
      </c>
      <c r="G150" s="50">
        <v>200000</v>
      </c>
      <c r="H150" s="172">
        <v>0</v>
      </c>
      <c r="I150" s="49">
        <f t="shared" si="2"/>
        <v>200000</v>
      </c>
      <c r="J150" s="144">
        <f t="shared" si="3"/>
        <v>200000</v>
      </c>
      <c r="K150" s="10"/>
    </row>
    <row r="151" spans="1:11" ht="38.25">
      <c r="A151" s="130" t="s">
        <v>345</v>
      </c>
      <c r="B151" s="112" t="s">
        <v>317</v>
      </c>
      <c r="C151" s="112">
        <v>499277</v>
      </c>
      <c r="D151" s="59" t="s">
        <v>346</v>
      </c>
      <c r="E151" s="123">
        <v>1190513</v>
      </c>
      <c r="F151" s="11" t="s">
        <v>21</v>
      </c>
      <c r="G151" s="50">
        <v>627000</v>
      </c>
      <c r="H151" s="172">
        <v>0</v>
      </c>
      <c r="I151" s="49">
        <f t="shared" si="2"/>
        <v>627000</v>
      </c>
      <c r="J151" s="140">
        <f>I151+I152</f>
        <v>1045000</v>
      </c>
      <c r="K151" s="10"/>
    </row>
    <row r="152" spans="1:11" ht="25.5">
      <c r="A152" s="133"/>
      <c r="B152" s="112" t="s">
        <v>317</v>
      </c>
      <c r="C152" s="112">
        <v>499277</v>
      </c>
      <c r="D152" s="59" t="s">
        <v>347</v>
      </c>
      <c r="E152" s="123">
        <v>6208723</v>
      </c>
      <c r="F152" s="11" t="s">
        <v>40</v>
      </c>
      <c r="G152" s="50">
        <v>418000</v>
      </c>
      <c r="H152" s="172">
        <v>0</v>
      </c>
      <c r="I152" s="49">
        <f t="shared" si="2"/>
        <v>418000</v>
      </c>
      <c r="J152" s="139"/>
      <c r="K152" s="10"/>
    </row>
    <row r="153" spans="1:11" ht="38.25">
      <c r="A153" s="133" t="s">
        <v>343</v>
      </c>
      <c r="B153" s="112" t="s">
        <v>317</v>
      </c>
      <c r="C153" s="112">
        <v>71174826</v>
      </c>
      <c r="D153" s="59" t="s">
        <v>344</v>
      </c>
      <c r="E153" s="123">
        <v>6803463</v>
      </c>
      <c r="F153" s="11" t="s">
        <v>21</v>
      </c>
      <c r="G153" s="50">
        <v>167000</v>
      </c>
      <c r="H153" s="172">
        <v>0</v>
      </c>
      <c r="I153" s="49">
        <f t="shared" si="2"/>
        <v>167000</v>
      </c>
      <c r="J153" s="145">
        <f t="shared" si="3"/>
        <v>167000</v>
      </c>
      <c r="K153" s="10"/>
    </row>
    <row r="154" spans="1:11" ht="25.5">
      <c r="A154" s="133" t="s">
        <v>348</v>
      </c>
      <c r="B154" s="112" t="s">
        <v>317</v>
      </c>
      <c r="C154" s="112">
        <v>28553187</v>
      </c>
      <c r="D154" s="59" t="s">
        <v>349</v>
      </c>
      <c r="E154" s="123">
        <v>5002960</v>
      </c>
      <c r="F154" s="11" t="s">
        <v>15</v>
      </c>
      <c r="G154" s="50">
        <v>460000</v>
      </c>
      <c r="H154" s="172">
        <v>0</v>
      </c>
      <c r="I154" s="49">
        <f t="shared" si="2"/>
        <v>460000</v>
      </c>
      <c r="J154" s="145">
        <f t="shared" si="3"/>
        <v>460000</v>
      </c>
      <c r="K154" s="10"/>
    </row>
    <row r="155" spans="1:11" ht="25.5">
      <c r="A155" s="133" t="s">
        <v>350</v>
      </c>
      <c r="B155" s="112" t="s">
        <v>317</v>
      </c>
      <c r="C155" s="112">
        <v>26638916</v>
      </c>
      <c r="D155" s="59" t="s">
        <v>351</v>
      </c>
      <c r="E155" s="123">
        <v>2743927</v>
      </c>
      <c r="F155" s="11" t="s">
        <v>13</v>
      </c>
      <c r="G155" s="50">
        <v>108000</v>
      </c>
      <c r="H155" s="172">
        <v>0</v>
      </c>
      <c r="I155" s="49">
        <f t="shared" si="2"/>
        <v>108000</v>
      </c>
      <c r="J155" s="145">
        <f t="shared" si="3"/>
        <v>108000</v>
      </c>
      <c r="K155" s="10"/>
    </row>
    <row r="156" spans="1:10" ht="12" customHeight="1">
      <c r="A156" s="48" t="s">
        <v>26</v>
      </c>
      <c r="B156" s="113"/>
      <c r="C156" s="113"/>
      <c r="D156" s="45"/>
      <c r="E156" s="113"/>
      <c r="F156" s="46"/>
      <c r="G156" s="47">
        <f>SUM(G5:G155)</f>
        <v>99995000</v>
      </c>
      <c r="H156" s="47">
        <f>SUM(H5:H155)</f>
        <v>2206000</v>
      </c>
      <c r="I156" s="47">
        <f>SUM(I5:I155)</f>
        <v>102201000</v>
      </c>
      <c r="J156" s="151">
        <f>SUM(J5:J155)</f>
        <v>102201000</v>
      </c>
    </row>
  </sheetData>
  <sheetProtection/>
  <autoFilter ref="A4:I156"/>
  <printOptions/>
  <pageMargins left="0.7874015748031497" right="0.7874015748031497" top="0.8267716535433072" bottom="0.8267716535433072" header="0.1968503937007874" footer="0.15748031496062992"/>
  <pageSetup firstPageNumber="6" useFirstPageNumber="1" fitToHeight="0" fitToWidth="1" horizontalDpi="300" verticalDpi="300" orientation="portrait" paperSize="9" scale="69" r:id="rId1"/>
  <headerFooter alignWithMargins="0">
    <oddFooter>&amp;L&amp;"Arial CE,Kurzíva"Zastupitelstvo Olomouckého kraje 22.9.2011
4.3. - Rozpočet Olomouckého kraje 2011 - dotace z MPSV na poskytování soc.služeb
Příloha č. 1 - Rozdělení dotace poskytovatelům sociálních služeb&amp;R&amp;"Arial CE,Kurzíva"Strana &amp;P (celkem 12)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E1" sqref="E1:E16384"/>
    </sheetView>
  </sheetViews>
  <sheetFormatPr defaultColWidth="9.00390625" defaultRowHeight="12.75"/>
  <cols>
    <col min="1" max="1" width="26.25390625" style="2" customWidth="1"/>
    <col min="2" max="2" width="5.125" style="87" hidden="1" customWidth="1"/>
    <col min="3" max="3" width="19.00390625" style="87" hidden="1" customWidth="1"/>
    <col min="4" max="4" width="27.125" style="2" customWidth="1"/>
    <col min="5" max="5" width="19.00390625" style="87" hidden="1" customWidth="1"/>
    <col min="6" max="8" width="19.875" style="2" customWidth="1"/>
    <col min="9" max="9" width="16.00390625" style="17" customWidth="1"/>
    <col min="10" max="10" width="13.875" style="9" hidden="1" customWidth="1"/>
    <col min="11" max="11" width="10.125" style="9" bestFit="1" customWidth="1"/>
    <col min="12" max="12" width="15.875" style="9" customWidth="1"/>
    <col min="13" max="13" width="12.00390625" style="9" customWidth="1"/>
    <col min="14" max="16384" width="9.125" style="9" customWidth="1"/>
  </cols>
  <sheetData>
    <row r="1" spans="1:9" ht="20.25">
      <c r="A1" s="24" t="s">
        <v>104</v>
      </c>
      <c r="B1" s="85"/>
      <c r="C1" s="85"/>
      <c r="I1" s="5"/>
    </row>
    <row r="2" spans="1:9" ht="15.75" customHeight="1">
      <c r="A2" s="31" t="s">
        <v>115</v>
      </c>
      <c r="B2" s="86"/>
      <c r="C2" s="86"/>
      <c r="I2" s="5"/>
    </row>
    <row r="3" ht="12.75">
      <c r="I3" s="18" t="s">
        <v>103</v>
      </c>
    </row>
    <row r="4" spans="1:10" ht="47.25" customHeight="1">
      <c r="A4" s="163" t="s">
        <v>167</v>
      </c>
      <c r="B4" s="84" t="s">
        <v>311</v>
      </c>
      <c r="C4" s="84" t="s">
        <v>308</v>
      </c>
      <c r="D4" s="7" t="s">
        <v>1</v>
      </c>
      <c r="E4" s="84" t="s">
        <v>318</v>
      </c>
      <c r="F4" s="7" t="s">
        <v>2</v>
      </c>
      <c r="G4" s="164" t="s">
        <v>358</v>
      </c>
      <c r="H4" s="164" t="s">
        <v>359</v>
      </c>
      <c r="I4" s="164" t="s">
        <v>360</v>
      </c>
      <c r="J4" s="147" t="s">
        <v>111</v>
      </c>
    </row>
    <row r="5" spans="1:10" ht="12.75" customHeight="1">
      <c r="A5" s="78" t="s">
        <v>168</v>
      </c>
      <c r="B5" s="162" t="s">
        <v>314</v>
      </c>
      <c r="C5" s="112">
        <v>303640</v>
      </c>
      <c r="D5" s="11" t="s">
        <v>114</v>
      </c>
      <c r="E5" s="122">
        <v>5758939</v>
      </c>
      <c r="F5" s="14" t="s">
        <v>6</v>
      </c>
      <c r="G5" s="50">
        <v>106000</v>
      </c>
      <c r="H5" s="168">
        <v>0</v>
      </c>
      <c r="I5" s="50">
        <f>G5+H5</f>
        <v>106000</v>
      </c>
      <c r="J5" s="57">
        <f>I5+I6</f>
        <v>254000</v>
      </c>
    </row>
    <row r="6" spans="1:10" ht="12.75" customHeight="1">
      <c r="A6" s="79"/>
      <c r="B6" s="162" t="s">
        <v>314</v>
      </c>
      <c r="C6" s="112">
        <v>303640</v>
      </c>
      <c r="D6" s="11" t="s">
        <v>114</v>
      </c>
      <c r="E6" s="122">
        <v>6809814</v>
      </c>
      <c r="F6" s="14" t="s">
        <v>6</v>
      </c>
      <c r="G6" s="50">
        <v>148000</v>
      </c>
      <c r="H6" s="168">
        <v>0</v>
      </c>
      <c r="I6" s="50">
        <f aca="true" t="shared" si="0" ref="I6:I13">G6+H6</f>
        <v>148000</v>
      </c>
      <c r="J6" s="57"/>
    </row>
    <row r="7" spans="1:10" ht="12.75">
      <c r="A7" s="73" t="s">
        <v>209</v>
      </c>
      <c r="B7" s="97" t="s">
        <v>314</v>
      </c>
      <c r="C7" s="97">
        <v>301825</v>
      </c>
      <c r="D7" s="11" t="s">
        <v>197</v>
      </c>
      <c r="E7" s="122">
        <v>6030313</v>
      </c>
      <c r="F7" s="14" t="s">
        <v>60</v>
      </c>
      <c r="G7" s="50">
        <v>167000</v>
      </c>
      <c r="H7" s="168">
        <v>0</v>
      </c>
      <c r="I7" s="50">
        <f t="shared" si="0"/>
        <v>167000</v>
      </c>
      <c r="J7" s="57">
        <f>I7</f>
        <v>167000</v>
      </c>
    </row>
    <row r="8" spans="1:10" ht="12.75">
      <c r="A8" s="73" t="s">
        <v>210</v>
      </c>
      <c r="B8" s="114" t="s">
        <v>314</v>
      </c>
      <c r="C8" s="114">
        <v>303461</v>
      </c>
      <c r="D8" s="11" t="s">
        <v>197</v>
      </c>
      <c r="E8" s="122">
        <v>9109629</v>
      </c>
      <c r="F8" s="14" t="s">
        <v>60</v>
      </c>
      <c r="G8" s="50">
        <v>125000</v>
      </c>
      <c r="H8" s="168">
        <v>0</v>
      </c>
      <c r="I8" s="50">
        <f t="shared" si="0"/>
        <v>125000</v>
      </c>
      <c r="J8" s="57">
        <f>I8</f>
        <v>125000</v>
      </c>
    </row>
    <row r="9" spans="1:10" ht="25.5">
      <c r="A9" s="73" t="s">
        <v>211</v>
      </c>
      <c r="B9" s="114" t="s">
        <v>314</v>
      </c>
      <c r="C9" s="114">
        <v>296244</v>
      </c>
      <c r="D9" s="11" t="s">
        <v>196</v>
      </c>
      <c r="E9" s="122">
        <v>9130072</v>
      </c>
      <c r="F9" s="14" t="s">
        <v>13</v>
      </c>
      <c r="G9" s="50">
        <v>251000</v>
      </c>
      <c r="H9" s="168">
        <v>0</v>
      </c>
      <c r="I9" s="50">
        <f t="shared" si="0"/>
        <v>251000</v>
      </c>
      <c r="J9" s="57">
        <f>I9</f>
        <v>251000</v>
      </c>
    </row>
    <row r="10" spans="1:10" ht="12.75">
      <c r="A10" s="74" t="s">
        <v>169</v>
      </c>
      <c r="B10" s="97" t="s">
        <v>314</v>
      </c>
      <c r="C10" s="97">
        <v>636037</v>
      </c>
      <c r="D10" s="14" t="s">
        <v>229</v>
      </c>
      <c r="E10" s="123">
        <v>4488828</v>
      </c>
      <c r="F10" s="14" t="s">
        <v>13</v>
      </c>
      <c r="G10" s="50">
        <v>301000</v>
      </c>
      <c r="H10" s="168">
        <v>0</v>
      </c>
      <c r="I10" s="50">
        <f t="shared" si="0"/>
        <v>301000</v>
      </c>
      <c r="J10" s="57">
        <f>I10</f>
        <v>301000</v>
      </c>
    </row>
    <row r="11" spans="1:10" ht="25.5">
      <c r="A11" s="178" t="s">
        <v>170</v>
      </c>
      <c r="B11" s="116" t="s">
        <v>314</v>
      </c>
      <c r="C11" s="116">
        <v>299308</v>
      </c>
      <c r="D11" s="11" t="s">
        <v>319</v>
      </c>
      <c r="E11" s="122">
        <v>2681931</v>
      </c>
      <c r="F11" s="11" t="s">
        <v>22</v>
      </c>
      <c r="G11" s="50">
        <v>251000</v>
      </c>
      <c r="H11" s="168">
        <v>0</v>
      </c>
      <c r="I11" s="50">
        <f t="shared" si="0"/>
        <v>251000</v>
      </c>
      <c r="J11" s="152">
        <f>I11+I12</f>
        <v>460000</v>
      </c>
    </row>
    <row r="12" spans="1:10" ht="25.5">
      <c r="A12" s="179"/>
      <c r="B12" s="117" t="s">
        <v>314</v>
      </c>
      <c r="C12" s="117">
        <v>299308</v>
      </c>
      <c r="D12" s="11" t="s">
        <v>142</v>
      </c>
      <c r="E12" s="122">
        <v>9810493</v>
      </c>
      <c r="F12" s="11" t="s">
        <v>60</v>
      </c>
      <c r="G12" s="50">
        <v>209000</v>
      </c>
      <c r="H12" s="168">
        <v>0</v>
      </c>
      <c r="I12" s="50">
        <f t="shared" si="0"/>
        <v>209000</v>
      </c>
      <c r="J12" s="153"/>
    </row>
    <row r="13" spans="1:10" ht="12.75">
      <c r="A13" s="83" t="s">
        <v>307</v>
      </c>
      <c r="B13" s="115" t="s">
        <v>314</v>
      </c>
      <c r="C13" s="115">
        <v>301078</v>
      </c>
      <c r="D13" s="11" t="s">
        <v>244</v>
      </c>
      <c r="E13" s="122">
        <v>8717119</v>
      </c>
      <c r="F13" s="11" t="s">
        <v>13</v>
      </c>
      <c r="G13" s="50">
        <v>167000</v>
      </c>
      <c r="H13" s="168">
        <v>0</v>
      </c>
      <c r="I13" s="50">
        <f t="shared" si="0"/>
        <v>167000</v>
      </c>
      <c r="J13" s="60">
        <f>I13</f>
        <v>167000</v>
      </c>
    </row>
    <row r="14" spans="1:12" ht="12.75">
      <c r="A14" s="48" t="s">
        <v>26</v>
      </c>
      <c r="B14" s="113"/>
      <c r="C14" s="113"/>
      <c r="D14" s="45"/>
      <c r="E14" s="113"/>
      <c r="F14" s="46"/>
      <c r="G14" s="47">
        <f>SUM(G5:G13)</f>
        <v>1725000</v>
      </c>
      <c r="H14" s="47">
        <f>SUM(H5:H13)</f>
        <v>0</v>
      </c>
      <c r="I14" s="47">
        <f>SUM(I5:I13)</f>
        <v>1725000</v>
      </c>
      <c r="J14" s="61">
        <f>SUM(J5:J13)</f>
        <v>1725000</v>
      </c>
      <c r="K14" s="44"/>
      <c r="L14" s="44"/>
    </row>
    <row r="15" ht="12.75">
      <c r="I15" s="43"/>
    </row>
  </sheetData>
  <sheetProtection/>
  <mergeCells count="1">
    <mergeCell ref="A11:A12"/>
  </mergeCells>
  <printOptions/>
  <pageMargins left="0.7874015748031497" right="0.7874015748031497" top="0.8267716535433072" bottom="0.4724409448818898" header="0.1968503937007874" footer="0.15748031496062992"/>
  <pageSetup firstPageNumber="11" useFirstPageNumber="1" fitToHeight="0" fitToWidth="1" horizontalDpi="300" verticalDpi="300" orientation="portrait" paperSize="9" scale="67" r:id="rId1"/>
  <headerFooter alignWithMargins="0">
    <oddFooter>&amp;L&amp;"Arial CE,Kurzíva"Zastupitelstvo Olomouckého kraje 22.9.2011
4.3. - Rozpočet Olomouckého kraje 2011 - dotace z MPSV na poskytování soc.služeb
Příloha č. 1 - Rozdělení dotace poskytovatelům sociálních služeb&amp;R&amp;"Arial CE,Kurzíva"Strana &amp;P (celkem 12)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E1" sqref="E1:E16384"/>
    </sheetView>
  </sheetViews>
  <sheetFormatPr defaultColWidth="9.00390625" defaultRowHeight="12.75"/>
  <cols>
    <col min="1" max="1" width="26.25390625" style="2" customWidth="1"/>
    <col min="2" max="2" width="5.125" style="87" hidden="1" customWidth="1"/>
    <col min="3" max="3" width="15.125" style="87" hidden="1" customWidth="1"/>
    <col min="4" max="4" width="27.125" style="2" customWidth="1"/>
    <col min="5" max="5" width="21.375" style="87" hidden="1" customWidth="1"/>
    <col min="6" max="8" width="20.75390625" style="2" customWidth="1"/>
    <col min="9" max="9" width="16.00390625" style="17" customWidth="1"/>
    <col min="10" max="10" width="12.875" style="9" hidden="1" customWidth="1"/>
    <col min="11" max="11" width="15.875" style="9" customWidth="1"/>
    <col min="12" max="12" width="12.00390625" style="9" customWidth="1"/>
    <col min="13" max="16384" width="9.125" style="9" customWidth="1"/>
  </cols>
  <sheetData>
    <row r="1" spans="1:9" s="1" customFormat="1" ht="20.25">
      <c r="A1" s="24" t="s">
        <v>104</v>
      </c>
      <c r="B1" s="85"/>
      <c r="C1" s="85"/>
      <c r="D1" s="2"/>
      <c r="E1" s="87"/>
      <c r="F1" s="2"/>
      <c r="G1" s="2"/>
      <c r="H1" s="2"/>
      <c r="I1" s="5"/>
    </row>
    <row r="2" spans="1:9" s="1" customFormat="1" ht="20.25">
      <c r="A2" s="31" t="s">
        <v>116</v>
      </c>
      <c r="B2" s="86"/>
      <c r="C2" s="86"/>
      <c r="D2" s="2"/>
      <c r="E2" s="87"/>
      <c r="F2" s="2"/>
      <c r="G2" s="2"/>
      <c r="H2" s="2"/>
      <c r="I2" s="5"/>
    </row>
    <row r="3" ht="12.75">
      <c r="I3" s="18" t="s">
        <v>103</v>
      </c>
    </row>
    <row r="4" spans="1:10" ht="42.75" customHeight="1">
      <c r="A4" s="7" t="s">
        <v>0</v>
      </c>
      <c r="B4" s="84" t="s">
        <v>311</v>
      </c>
      <c r="C4" s="84" t="s">
        <v>308</v>
      </c>
      <c r="D4" s="7" t="s">
        <v>1</v>
      </c>
      <c r="E4" s="84" t="s">
        <v>318</v>
      </c>
      <c r="F4" s="7" t="s">
        <v>2</v>
      </c>
      <c r="G4" s="164" t="s">
        <v>358</v>
      </c>
      <c r="H4" s="164" t="s">
        <v>359</v>
      </c>
      <c r="I4" s="164" t="s">
        <v>360</v>
      </c>
      <c r="J4" s="147" t="s">
        <v>111</v>
      </c>
    </row>
    <row r="5" spans="1:10" ht="51">
      <c r="A5" s="74" t="s">
        <v>117</v>
      </c>
      <c r="B5" s="97" t="s">
        <v>316</v>
      </c>
      <c r="C5" s="97">
        <v>60774916</v>
      </c>
      <c r="D5" s="14" t="s">
        <v>356</v>
      </c>
      <c r="E5" s="123">
        <v>3101706</v>
      </c>
      <c r="F5" s="14" t="s">
        <v>119</v>
      </c>
      <c r="G5" s="50">
        <v>3348000</v>
      </c>
      <c r="H5" s="168">
        <v>0</v>
      </c>
      <c r="I5" s="50">
        <f>G5+H5</f>
        <v>3348000</v>
      </c>
      <c r="J5" s="49">
        <f>I5</f>
        <v>3348000</v>
      </c>
    </row>
    <row r="6" spans="1:10" ht="51">
      <c r="A6" s="74" t="s">
        <v>198</v>
      </c>
      <c r="B6" s="97" t="s">
        <v>312</v>
      </c>
      <c r="C6" s="97">
        <v>60800691</v>
      </c>
      <c r="D6" s="14" t="s">
        <v>198</v>
      </c>
      <c r="E6" s="123">
        <v>2608101</v>
      </c>
      <c r="F6" s="14" t="s">
        <v>119</v>
      </c>
      <c r="G6" s="50">
        <v>700000</v>
      </c>
      <c r="H6" s="168">
        <v>0</v>
      </c>
      <c r="I6" s="50">
        <f>G6+H6</f>
        <v>700000</v>
      </c>
      <c r="J6" s="49">
        <f>I6</f>
        <v>700000</v>
      </c>
    </row>
    <row r="7" spans="1:10" ht="51">
      <c r="A7" s="74" t="s">
        <v>118</v>
      </c>
      <c r="B7" s="97" t="s">
        <v>312</v>
      </c>
      <c r="C7" s="97">
        <v>849081</v>
      </c>
      <c r="D7" s="11" t="s">
        <v>302</v>
      </c>
      <c r="E7" s="122">
        <v>7488419</v>
      </c>
      <c r="F7" s="11" t="s">
        <v>119</v>
      </c>
      <c r="G7" s="50">
        <v>1674000</v>
      </c>
      <c r="H7" s="168">
        <v>0</v>
      </c>
      <c r="I7" s="50">
        <f>G7+H7</f>
        <v>1674000</v>
      </c>
      <c r="J7" s="49">
        <f>I7</f>
        <v>1674000</v>
      </c>
    </row>
    <row r="8" spans="1:10" ht="12.75">
      <c r="A8" s="27" t="s">
        <v>26</v>
      </c>
      <c r="B8" s="98"/>
      <c r="C8" s="98"/>
      <c r="D8" s="28"/>
      <c r="E8" s="98"/>
      <c r="F8" s="29"/>
      <c r="G8" s="30">
        <f>SUM(G5:G7)</f>
        <v>5722000</v>
      </c>
      <c r="H8" s="30">
        <f>SUM(H5:H7)</f>
        <v>0</v>
      </c>
      <c r="I8" s="30">
        <f>SUM(I5:I7)</f>
        <v>5722000</v>
      </c>
      <c r="J8" s="30">
        <f>SUM(J5:J7)</f>
        <v>5722000</v>
      </c>
    </row>
  </sheetData>
  <sheetProtection/>
  <printOptions/>
  <pageMargins left="0.7874015748031497" right="0.7874015748031497" top="0.8267716535433072" bottom="0.4724409448818898" header="0.1968503937007874" footer="0.15748031496062992"/>
  <pageSetup firstPageNumber="12" useFirstPageNumber="1" fitToHeight="0" fitToWidth="1" horizontalDpi="300" verticalDpi="300" orientation="portrait" paperSize="9" scale="66" r:id="rId1"/>
  <headerFooter alignWithMargins="0">
    <oddFooter>&amp;L&amp;"Arial CE,Kurzíva"Zastupitelstvo Olomouckého kraje 22.9.2011
4.3. - Rozpočet Olomouckého kraje 2011 - dotace z MPSV na poskytování soc.služeb
Příloha č. 1 - Rozdělení dotace poskytovatelům sociálních služeb&amp;R&amp;"Arial CE,Kurzíva"Strana &amp;P (celkem 12)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305DSKW2K</dc:creator>
  <cp:keywords/>
  <dc:description/>
  <cp:lastModifiedBy>Zbožínek Jiří</cp:lastModifiedBy>
  <cp:lastPrinted>2011-08-31T11:25:00Z</cp:lastPrinted>
  <dcterms:created xsi:type="dcterms:W3CDTF">2007-02-08T09:48:34Z</dcterms:created>
  <dcterms:modified xsi:type="dcterms:W3CDTF">2011-08-31T11:25:03Z</dcterms:modified>
  <cp:category/>
  <cp:version/>
  <cp:contentType/>
  <cp:contentStatus/>
</cp:coreProperties>
</file>